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<sst xmlns="http://schemas.openxmlformats.org/spreadsheetml/2006/main" count="1195" uniqueCount="182">
  <si>
    <t>Stock quotes for 12/26/1894</t>
  </si>
  <si>
    <t>Exchange fixed aat 73</t>
  </si>
  <si>
    <t>Sector</t>
  </si>
  <si>
    <t>Unique No</t>
  </si>
  <si>
    <t>Shares</t>
  </si>
  <si>
    <t>Cash quotations</t>
  </si>
  <si>
    <t>Cash Quotations</t>
  </si>
  <si>
    <t>No</t>
  </si>
  <si>
    <t>Par Value</t>
  </si>
  <si>
    <t>Paid up Value</t>
  </si>
  <si>
    <t>Position Per Last Report</t>
  </si>
  <si>
    <t>Last Dividend, &amp;c.</t>
  </si>
  <si>
    <t>Average dividends for 3 years</t>
  </si>
  <si>
    <t>Notes</t>
  </si>
  <si>
    <t>Closing</t>
  </si>
  <si>
    <t>Currency</t>
  </si>
  <si>
    <t>Taels</t>
  </si>
  <si>
    <t>US$</t>
  </si>
  <si>
    <t>Value</t>
  </si>
  <si>
    <t>Value in US$</t>
  </si>
  <si>
    <t xml:space="preserve">Paid up </t>
  </si>
  <si>
    <t>Normal Reserve</t>
  </si>
  <si>
    <t>Insurance Fund</t>
  </si>
  <si>
    <t>Depreciation Fund</t>
  </si>
  <si>
    <t>Reserve against exchange and investment fluctuations</t>
  </si>
  <si>
    <t>At Working Account</t>
  </si>
  <si>
    <t>Date</t>
  </si>
  <si>
    <t>To Shareholders</t>
  </si>
  <si>
    <t>Paid in form of?</t>
  </si>
  <si>
    <t>Value (US$)</t>
  </si>
  <si>
    <t>Annually/Semi/Quarterly/Interim/Last</t>
  </si>
  <si>
    <t>When paid or due</t>
  </si>
  <si>
    <t>Dividends</t>
  </si>
  <si>
    <t>Return on investment on av of 3 yrs' dividends (%)</t>
  </si>
  <si>
    <t>Bank</t>
  </si>
  <si>
    <t>Hongkong &amp; Shanghai Banking Corporation</t>
  </si>
  <si>
    <t>% cash premium</t>
  </si>
  <si>
    <t>$</t>
  </si>
  <si>
    <t>N.A</t>
  </si>
  <si>
    <t>06/30/1894</t>
  </si>
  <si>
    <t>Sterling Pounds</t>
  </si>
  <si>
    <t>Semi</t>
  </si>
  <si>
    <t>08/20/1894</t>
  </si>
  <si>
    <t>Bank of China, Japan &amp; Straits , Ld (Ordinary shares)</t>
  </si>
  <si>
    <t>116,752.0.11</t>
  </si>
  <si>
    <t>12/31/1893</t>
  </si>
  <si>
    <t>Annually</t>
  </si>
  <si>
    <t>03/04/1892</t>
  </si>
  <si>
    <t>Bank of China, Japan &amp; Straits, Ld (Founders')</t>
  </si>
  <si>
    <t>02/14/1891</t>
  </si>
  <si>
    <t>(dividends denomination?, closing quotation stated nominal)</t>
  </si>
  <si>
    <t>National Bank of China, Ld. A</t>
  </si>
  <si>
    <t>03/12/1894</t>
  </si>
  <si>
    <t>(closing quotation stated nominal)</t>
  </si>
  <si>
    <t>National Bank of China, Ld. B</t>
  </si>
  <si>
    <t>(does not state whether dividends are paid annually, semi or quarterly, closing quotation stated nominal)</t>
  </si>
  <si>
    <t>National Bank of China, Ld. Founders'</t>
  </si>
  <si>
    <t>Shipping</t>
  </si>
  <si>
    <t>Shanghai Tug Boat Co., Ld</t>
  </si>
  <si>
    <t>Interim</t>
  </si>
  <si>
    <t>12/10/1894</t>
  </si>
  <si>
    <t>Indo-China Steam Nav. Co.</t>
  </si>
  <si>
    <t>500,000.0.0</t>
  </si>
  <si>
    <t>13,501.10.9</t>
  </si>
  <si>
    <t>Sterling pounds</t>
  </si>
  <si>
    <t>1,180.5.10</t>
  </si>
  <si>
    <t>08/07/1894</t>
  </si>
  <si>
    <t>China Shippers' Mutual S.N.Co. (preference shares 1)</t>
  </si>
  <si>
    <t>2,316.4.1</t>
  </si>
  <si>
    <t>%</t>
  </si>
  <si>
    <t>10/01/1894</t>
  </si>
  <si>
    <t>China Shippers' Mutual S.N.Co. (ordinary shares 1)</t>
  </si>
  <si>
    <t>03/27/1894</t>
  </si>
  <si>
    <t>(change in capitalization structure)</t>
  </si>
  <si>
    <t>China Shippers' Mutual S.N.Co. (ordinary shares 2)</t>
  </si>
  <si>
    <t>(closing quotation stated nominal, change in capitalization structure)</t>
  </si>
  <si>
    <t>China Shippers' Mutual S.N.Co (ordinary shares 3)</t>
  </si>
  <si>
    <t>Taku Tug and Lighter Co</t>
  </si>
  <si>
    <t>T.Taels</t>
  </si>
  <si>
    <t>07/07/1894</t>
  </si>
  <si>
    <t>Hongkong, Canton &amp; M'cao S.B.Co</t>
  </si>
  <si>
    <t>07/31/1894</t>
  </si>
  <si>
    <t>Douglas Steamship Co. Ld</t>
  </si>
  <si>
    <t>09/25/1894</t>
  </si>
  <si>
    <t>Docks</t>
  </si>
  <si>
    <t>Shanghai Dock Co.</t>
  </si>
  <si>
    <t>06/30/1893</t>
  </si>
  <si>
    <t>07/03/1894</t>
  </si>
  <si>
    <t>Boyd &amp; Co., Limited (ordinary)</t>
  </si>
  <si>
    <t>04/30/1894</t>
  </si>
  <si>
    <t>06/20/1894</t>
  </si>
  <si>
    <t>Boyd &amp; Co., Limited (Founders')</t>
  </si>
  <si>
    <t>S.C. Farnham &amp; Co., Ld</t>
  </si>
  <si>
    <t>09/12/1894</t>
  </si>
  <si>
    <t>Hongkong &amp; W'pao Dock Co. Ld</t>
  </si>
  <si>
    <t>Insurance (Marine)</t>
  </si>
  <si>
    <t>China Traders' Insurance Co.,Limited</t>
  </si>
  <si>
    <t>09/24/1894</t>
  </si>
  <si>
    <t>North-China Ins. Co., Ld</t>
  </si>
  <si>
    <t>04/25/1894</t>
  </si>
  <si>
    <t>Union In. Society of Canton Limited</t>
  </si>
  <si>
    <t>10/12/1893</t>
  </si>
  <si>
    <t>(value of shares decrease)</t>
  </si>
  <si>
    <t>Yangtsze Insurance Association</t>
  </si>
  <si>
    <t>04/19/1894</t>
  </si>
  <si>
    <t>04/19/1893</t>
  </si>
  <si>
    <t>Canton Insurance Office</t>
  </si>
  <si>
    <t xml:space="preserve">Last </t>
  </si>
  <si>
    <t>11/02/1894</t>
  </si>
  <si>
    <t>Straits Insurance Co., Limited</t>
  </si>
  <si>
    <t>07/18/1894</t>
  </si>
  <si>
    <t>(Last stands for final dividend of the business yr)</t>
  </si>
  <si>
    <t>Insurance (Fire)</t>
  </si>
  <si>
    <t>Hongkong Fire In. Co.,Limited</t>
  </si>
  <si>
    <t>03/19/1894</t>
  </si>
  <si>
    <t>China Fire In. Co.,Limited</t>
  </si>
  <si>
    <t>03/05/1894</t>
  </si>
  <si>
    <t>Wharfs</t>
  </si>
  <si>
    <t>Shanghai &amp; H'kew Wharf Co.</t>
  </si>
  <si>
    <t>08/13/1894</t>
  </si>
  <si>
    <t>Birt's Wharf Hide-Curing and Wool-Cleaning Company</t>
  </si>
  <si>
    <t>10/31/1892</t>
  </si>
  <si>
    <t>11/28/1894</t>
  </si>
  <si>
    <t>Hongkong &amp; Kowloon Wharf and Godown Co., Limited</t>
  </si>
  <si>
    <t>Mining</t>
  </si>
  <si>
    <t xml:space="preserve">Sheridan Con. M. &amp; M. Co.,Ld </t>
  </si>
  <si>
    <t>Punjom Mining &amp; Trading Co. Ld</t>
  </si>
  <si>
    <t>09/30/1893</t>
  </si>
  <si>
    <t>Punjom Mining &amp; Trading Co. Ld (preference shares)</t>
  </si>
  <si>
    <t>Jelebu Mining &amp; Trading Co Ld</t>
  </si>
  <si>
    <t>10/15/1894</t>
  </si>
  <si>
    <t>Raub A'lian Gold Min. Co. Ld</t>
  </si>
  <si>
    <t>0.13.10</t>
  </si>
  <si>
    <t>-1,755.5.11</t>
  </si>
  <si>
    <t>03/31/1894</t>
  </si>
  <si>
    <t>12/28/1893</t>
  </si>
  <si>
    <t>(does not state whether dividends are paid annually, semi, quarterly etc)</t>
  </si>
  <si>
    <t>Cargo Boats</t>
  </si>
  <si>
    <t>Shanghai Cargo Boat Co.</t>
  </si>
  <si>
    <t>08/01/1894</t>
  </si>
  <si>
    <t>Co-operative Cargo Boat Co.</t>
  </si>
  <si>
    <t>Miscellaneous</t>
  </si>
  <si>
    <t>Shanghai Gas Co.</t>
  </si>
  <si>
    <t>07/12/1894</t>
  </si>
  <si>
    <t>Shanghai Waterworks Co.,Ld.</t>
  </si>
  <si>
    <t>07/28/1894</t>
  </si>
  <si>
    <t>Hongkong Electric Co. Ld</t>
  </si>
  <si>
    <t>Perak Sugar Cultivation Co., Ld</t>
  </si>
  <si>
    <t>10/17/1894</t>
  </si>
  <si>
    <t>China Sugar Refining Co. Ld</t>
  </si>
  <si>
    <t>05/27/1894</t>
  </si>
  <si>
    <t>Luzon Sugar Refining Co. Ld</t>
  </si>
  <si>
    <t>03/28/1891</t>
  </si>
  <si>
    <t xml:space="preserve">Hall &amp; Holtz Ld </t>
  </si>
  <si>
    <t>02/28/1894</t>
  </si>
  <si>
    <t>04/05/1894</t>
  </si>
  <si>
    <t>(does not state whether dividends are paid annually, semi etc)</t>
  </si>
  <si>
    <t>Shanghai Land Investment Co., Ld</t>
  </si>
  <si>
    <t>07/23/1894</t>
  </si>
  <si>
    <t>Hongkong Land Invest. &amp; A.Co., Ld</t>
  </si>
  <si>
    <t>07/30/1894</t>
  </si>
  <si>
    <t>J. Llewellyn &amp; Co., Ld</t>
  </si>
  <si>
    <t>05/25/1893</t>
  </si>
  <si>
    <t>Shanghai House Bazzar Co., Ld</t>
  </si>
  <si>
    <t>10/11/1894</t>
  </si>
  <si>
    <t>Major Brothers, Limited</t>
  </si>
  <si>
    <t>10/31/1894</t>
  </si>
  <si>
    <t>Last</t>
  </si>
  <si>
    <t>12/09/1892</t>
  </si>
  <si>
    <t>Shanghai-Sumatra Tobacco Co.</t>
  </si>
  <si>
    <t>12/31/1892</t>
  </si>
  <si>
    <t>Shanghai-Lankat Tobacco Co., Ld</t>
  </si>
  <si>
    <t>(change its denomination of accting)</t>
  </si>
  <si>
    <t>Shanghai-Lankat Tobacco Co., Ld (Founders')</t>
  </si>
  <si>
    <t>L'Hotel des Colonies, Limited</t>
  </si>
  <si>
    <t>04/25/1893</t>
  </si>
  <si>
    <t>L'Hotel des Colonies, Limited (B)</t>
  </si>
  <si>
    <t>(closing quotation stated nominal, and does not tell whether dividends are paid annually, semi or quarterly)</t>
  </si>
  <si>
    <t>Shanghai Ice Co.</t>
  </si>
  <si>
    <t>09/01/1894</t>
  </si>
  <si>
    <t>A.S. Watson &amp; Co., Ld</t>
  </si>
  <si>
    <t>05/21/1894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</si>
</sst>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6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4.7109375" style="0" bestFit="1" customWidth="1"/>
    <col min="3" max="3" width="46.8515625" style="0" bestFit="1" customWidth="1"/>
    <col min="5" max="5" width="15.140625" style="0" bestFit="1" customWidth="1"/>
    <col min="6" max="6" width="15.00390625" style="0" bestFit="1" customWidth="1"/>
    <col min="7" max="7" width="9.140625" style="1" customWidth="1"/>
    <col min="10" max="10" width="14.28125" style="0" bestFit="1" customWidth="1"/>
    <col min="11" max="11" width="14.28125" style="2" customWidth="1"/>
    <col min="13" max="13" width="14.28125" style="0" bestFit="1" customWidth="1"/>
    <col min="14" max="14" width="14.28125" style="0" customWidth="1"/>
    <col min="15" max="15" width="14.140625" style="0" bestFit="1" customWidth="1"/>
    <col min="16" max="16" width="14.28125" style="0" bestFit="1" customWidth="1"/>
    <col min="17" max="17" width="13.8515625" style="0" customWidth="1"/>
    <col min="18" max="18" width="14.28125" style="0" bestFit="1" customWidth="1"/>
    <col min="19" max="19" width="16.140625" style="0" bestFit="1" customWidth="1"/>
    <col min="20" max="20" width="16.140625" style="0" customWidth="1"/>
    <col min="21" max="21" width="47.00390625" style="0" bestFit="1" customWidth="1"/>
    <col min="22" max="22" width="14.28125" style="0" bestFit="1" customWidth="1"/>
    <col min="23" max="23" width="18.00390625" style="0" bestFit="1" customWidth="1"/>
    <col min="24" max="24" width="14.28125" style="0" bestFit="1" customWidth="1"/>
    <col min="25" max="25" width="10.140625" style="0" bestFit="1" customWidth="1"/>
    <col min="26" max="26" width="14.57421875" style="0" bestFit="1" customWidth="1"/>
    <col min="27" max="27" width="14.28125" style="0" bestFit="1" customWidth="1"/>
    <col min="28" max="28" width="14.28125" style="2" customWidth="1"/>
    <col min="29" max="29" width="27.8515625" style="0" bestFit="1" customWidth="1"/>
    <col min="30" max="30" width="15.7109375" style="0" bestFit="1" customWidth="1"/>
    <col min="31" max="33" width="15.7109375" style="0" customWidth="1"/>
    <col min="34" max="34" width="39.421875" style="0" bestFit="1" customWidth="1"/>
    <col min="35" max="35" width="110.8515625" style="3" bestFit="1" customWidth="1"/>
  </cols>
  <sheetData>
    <row r="1" spans="1:3" ht="12.75">
      <c r="A1" t="s">
        <v>0</v>
      </c>
      <c r="C1" t="s">
        <v>1</v>
      </c>
    </row>
    <row r="3" spans="1:35" ht="12.75">
      <c r="A3" s="4" t="s">
        <v>2</v>
      </c>
      <c r="B3" s="4" t="s">
        <v>3</v>
      </c>
      <c r="C3" s="3" t="s">
        <v>4</v>
      </c>
      <c r="D3" s="5" t="s">
        <v>5</v>
      </c>
      <c r="E3" s="5"/>
      <c r="F3" s="5" t="s">
        <v>6</v>
      </c>
      <c r="G3" s="5"/>
      <c r="H3" s="4" t="s">
        <v>7</v>
      </c>
      <c r="I3" s="5" t="s">
        <v>8</v>
      </c>
      <c r="J3" s="5"/>
      <c r="K3" s="5"/>
      <c r="L3" s="5" t="s">
        <v>9</v>
      </c>
      <c r="M3" s="5"/>
      <c r="N3" s="5"/>
      <c r="O3" s="5" t="s">
        <v>10</v>
      </c>
      <c r="P3" s="5"/>
      <c r="Q3" s="5"/>
      <c r="R3" s="5"/>
      <c r="S3" s="5"/>
      <c r="T3" s="5"/>
      <c r="U3" s="5"/>
      <c r="V3" s="5"/>
      <c r="W3" s="5"/>
      <c r="X3" s="5"/>
      <c r="Y3" s="5"/>
      <c r="Z3" s="5" t="s">
        <v>11</v>
      </c>
      <c r="AA3" s="5"/>
      <c r="AB3" s="5"/>
      <c r="AC3" s="5"/>
      <c r="AD3" s="5"/>
      <c r="AE3" s="5" t="s">
        <v>12</v>
      </c>
      <c r="AF3" s="5"/>
      <c r="AG3" s="5"/>
      <c r="AH3" s="4"/>
      <c r="AI3" s="3" t="s">
        <v>13</v>
      </c>
    </row>
    <row r="4" spans="1:34" ht="12.75">
      <c r="A4" s="4"/>
      <c r="B4" s="4"/>
      <c r="C4" s="3"/>
      <c r="D4" s="4" t="s">
        <v>14</v>
      </c>
      <c r="E4" s="4" t="s">
        <v>15</v>
      </c>
      <c r="F4" s="4" t="s">
        <v>16</v>
      </c>
      <c r="G4" s="1" t="s">
        <v>17</v>
      </c>
      <c r="H4" s="4"/>
      <c r="I4" s="4" t="s">
        <v>18</v>
      </c>
      <c r="J4" s="4" t="s">
        <v>15</v>
      </c>
      <c r="K4" s="1" t="s">
        <v>19</v>
      </c>
      <c r="L4" s="4" t="s">
        <v>20</v>
      </c>
      <c r="M4" s="4" t="s">
        <v>15</v>
      </c>
      <c r="N4" s="1" t="s">
        <v>19</v>
      </c>
      <c r="O4" s="4" t="s">
        <v>21</v>
      </c>
      <c r="P4" s="4" t="s">
        <v>15</v>
      </c>
      <c r="Q4" s="4" t="s">
        <v>22</v>
      </c>
      <c r="R4" s="4" t="s">
        <v>15</v>
      </c>
      <c r="S4" s="4" t="s">
        <v>23</v>
      </c>
      <c r="T4" s="4" t="s">
        <v>15</v>
      </c>
      <c r="U4" s="4" t="s">
        <v>24</v>
      </c>
      <c r="V4" s="4" t="s">
        <v>15</v>
      </c>
      <c r="W4" s="4" t="s">
        <v>25</v>
      </c>
      <c r="X4" s="4" t="s">
        <v>15</v>
      </c>
      <c r="Y4" s="4" t="s">
        <v>26</v>
      </c>
      <c r="Z4" s="4" t="s">
        <v>27</v>
      </c>
      <c r="AA4" s="4" t="s">
        <v>28</v>
      </c>
      <c r="AB4" s="1" t="s">
        <v>29</v>
      </c>
      <c r="AC4" s="4" t="s">
        <v>30</v>
      </c>
      <c r="AD4" s="4" t="s">
        <v>31</v>
      </c>
      <c r="AE4" s="4" t="s">
        <v>32</v>
      </c>
      <c r="AF4" s="4" t="s">
        <v>18</v>
      </c>
      <c r="AG4" s="4" t="s">
        <v>29</v>
      </c>
      <c r="AH4" s="4" t="s">
        <v>33</v>
      </c>
    </row>
    <row r="5" spans="1:34" ht="12.75">
      <c r="A5" s="4" t="s">
        <v>34</v>
      </c>
      <c r="B5" s="4">
        <v>106</v>
      </c>
      <c r="C5" s="6" t="s">
        <v>35</v>
      </c>
      <c r="D5" s="4">
        <v>115</v>
      </c>
      <c r="E5" s="4" t="s">
        <v>36</v>
      </c>
      <c r="F5" s="4">
        <v>196.19</v>
      </c>
      <c r="G5" s="1">
        <f>F5/1.4574</f>
        <v>134.61644023603677</v>
      </c>
      <c r="H5" s="7">
        <v>80000</v>
      </c>
      <c r="I5" s="4">
        <v>125</v>
      </c>
      <c r="J5" s="4" t="s">
        <v>37</v>
      </c>
      <c r="K5" s="1">
        <f>I5/1.4574*73/100</f>
        <v>62.61149993138466</v>
      </c>
      <c r="L5" s="4">
        <v>125</v>
      </c>
      <c r="M5" s="4" t="s">
        <v>37</v>
      </c>
      <c r="N5" s="1">
        <f>L5/1.4574*73/100</f>
        <v>62.61149993138466</v>
      </c>
      <c r="O5" s="8">
        <v>4500000</v>
      </c>
      <c r="P5" s="4" t="s">
        <v>37</v>
      </c>
      <c r="Q5" s="8" t="s">
        <v>38</v>
      </c>
      <c r="R5" s="8" t="s">
        <v>38</v>
      </c>
      <c r="S5" s="8" t="s">
        <v>38</v>
      </c>
      <c r="T5" s="8" t="s">
        <v>38</v>
      </c>
      <c r="U5" s="8" t="s">
        <v>38</v>
      </c>
      <c r="V5" s="4" t="s">
        <v>38</v>
      </c>
      <c r="W5" s="8">
        <v>120460.04</v>
      </c>
      <c r="X5" s="4" t="s">
        <v>37</v>
      </c>
      <c r="Y5" s="4" t="s">
        <v>39</v>
      </c>
      <c r="Z5" s="4">
        <v>1</v>
      </c>
      <c r="AA5" t="s">
        <v>40</v>
      </c>
      <c r="AB5" s="1">
        <f>Z5/$D$16*$G$16</f>
        <v>4.576643337450253</v>
      </c>
      <c r="AC5" s="4" t="s">
        <v>41</v>
      </c>
      <c r="AD5" s="4" t="s">
        <v>42</v>
      </c>
      <c r="AE5" s="4">
        <v>12.21</v>
      </c>
      <c r="AF5" s="4" t="s">
        <v>16</v>
      </c>
      <c r="AG5" s="1">
        <f>AE5/1.4574</f>
        <v>8.377933305887197</v>
      </c>
      <c r="AH5" s="4">
        <v>6.22</v>
      </c>
    </row>
    <row r="6" spans="1:34" ht="12.75">
      <c r="A6" s="4" t="s">
        <v>34</v>
      </c>
      <c r="B6" s="4">
        <v>110</v>
      </c>
      <c r="C6" s="6" t="s">
        <v>43</v>
      </c>
      <c r="D6" s="4" t="s">
        <v>38</v>
      </c>
      <c r="E6" s="4" t="s">
        <v>38</v>
      </c>
      <c r="F6" s="4" t="s">
        <v>38</v>
      </c>
      <c r="G6" s="1" t="s">
        <v>38</v>
      </c>
      <c r="H6" s="7">
        <v>199875</v>
      </c>
      <c r="I6" s="4">
        <v>10</v>
      </c>
      <c r="J6" s="4" t="s">
        <v>40</v>
      </c>
      <c r="K6" s="1">
        <f>I6/$D$16*$G$16</f>
        <v>45.76643337450253</v>
      </c>
      <c r="L6" s="4">
        <v>1.5</v>
      </c>
      <c r="M6" s="4" t="s">
        <v>40</v>
      </c>
      <c r="N6" s="1">
        <f>L6/$D$16*$G$16</f>
        <v>6.86496500617538</v>
      </c>
      <c r="O6" s="7" t="s">
        <v>38</v>
      </c>
      <c r="P6" s="4" t="s">
        <v>38</v>
      </c>
      <c r="Q6" s="7" t="s">
        <v>38</v>
      </c>
      <c r="R6" s="7" t="s">
        <v>38</v>
      </c>
      <c r="S6" s="7" t="s">
        <v>38</v>
      </c>
      <c r="T6" s="7" t="s">
        <v>38</v>
      </c>
      <c r="U6" s="7" t="s">
        <v>38</v>
      </c>
      <c r="V6" s="4" t="s">
        <v>38</v>
      </c>
      <c r="W6" s="4" t="s">
        <v>44</v>
      </c>
      <c r="X6" s="4" t="s">
        <v>40</v>
      </c>
      <c r="Y6" s="4" t="s">
        <v>45</v>
      </c>
      <c r="Z6" s="4">
        <v>0.49</v>
      </c>
      <c r="AA6" s="4" t="s">
        <v>16</v>
      </c>
      <c r="AB6" s="1">
        <f>Z6/1.4574</f>
        <v>0.33621517771373677</v>
      </c>
      <c r="AC6" s="4" t="s">
        <v>46</v>
      </c>
      <c r="AD6" s="4" t="s">
        <v>47</v>
      </c>
      <c r="AE6" s="4">
        <v>0.46</v>
      </c>
      <c r="AF6" s="4" t="s">
        <v>16</v>
      </c>
      <c r="AG6" s="1">
        <f>AE6/1.4574</f>
        <v>0.3156305749965692</v>
      </c>
      <c r="AH6" s="4" t="s">
        <v>38</v>
      </c>
    </row>
    <row r="7" spans="1:35" ht="12.75">
      <c r="A7" s="4" t="s">
        <v>34</v>
      </c>
      <c r="B7" s="4">
        <v>112</v>
      </c>
      <c r="C7" s="6" t="s">
        <v>48</v>
      </c>
      <c r="D7" s="4" t="s">
        <v>38</v>
      </c>
      <c r="E7" s="4" t="s">
        <v>38</v>
      </c>
      <c r="F7" s="4" t="s">
        <v>38</v>
      </c>
      <c r="G7" s="1" t="s">
        <v>38</v>
      </c>
      <c r="H7" s="7">
        <v>1250</v>
      </c>
      <c r="I7" s="4">
        <v>1</v>
      </c>
      <c r="J7" s="4" t="s">
        <v>40</v>
      </c>
      <c r="K7" s="1">
        <f>I7/$D$16*$G$16</f>
        <v>4.576643337450253</v>
      </c>
      <c r="L7" s="4">
        <v>1</v>
      </c>
      <c r="M7" s="4" t="s">
        <v>40</v>
      </c>
      <c r="N7" s="1">
        <f>L7/$D$16*$G$16</f>
        <v>4.576643337450253</v>
      </c>
      <c r="O7" s="4" t="s">
        <v>38</v>
      </c>
      <c r="P7" s="4" t="s">
        <v>38</v>
      </c>
      <c r="Q7" s="4" t="s">
        <v>38</v>
      </c>
      <c r="R7" s="4" t="s">
        <v>38</v>
      </c>
      <c r="S7" s="4" t="s">
        <v>38</v>
      </c>
      <c r="T7" s="4" t="s">
        <v>38</v>
      </c>
      <c r="U7" s="4" t="s">
        <v>38</v>
      </c>
      <c r="V7" s="4" t="s">
        <v>38</v>
      </c>
      <c r="W7" s="4" t="s">
        <v>38</v>
      </c>
      <c r="X7" s="4" t="s">
        <v>38</v>
      </c>
      <c r="Y7" s="4" t="s">
        <v>38</v>
      </c>
      <c r="Z7" s="4">
        <v>35.23</v>
      </c>
      <c r="AA7" s="4" t="s">
        <v>16</v>
      </c>
      <c r="AB7" s="1">
        <f>Z7/1.4574</f>
        <v>24.17318512419377</v>
      </c>
      <c r="AC7" s="4" t="s">
        <v>46</v>
      </c>
      <c r="AD7" s="4" t="s">
        <v>49</v>
      </c>
      <c r="AE7" s="4">
        <v>11.74</v>
      </c>
      <c r="AF7" s="4" t="s">
        <v>16</v>
      </c>
      <c r="AG7" s="1">
        <f>AE7/1.4574</f>
        <v>8.055441196651572</v>
      </c>
      <c r="AH7" s="4" t="s">
        <v>38</v>
      </c>
      <c r="AI7" s="3" t="s">
        <v>50</v>
      </c>
    </row>
    <row r="8" spans="1:35" ht="12.75">
      <c r="A8" s="4" t="s">
        <v>34</v>
      </c>
      <c r="B8" s="4">
        <v>113</v>
      </c>
      <c r="C8" s="6" t="s">
        <v>51</v>
      </c>
      <c r="D8" s="4" t="s">
        <v>38</v>
      </c>
      <c r="E8" s="4" t="s">
        <v>38</v>
      </c>
      <c r="F8" s="4" t="s">
        <v>38</v>
      </c>
      <c r="G8" s="1" t="s">
        <v>38</v>
      </c>
      <c r="H8" s="7">
        <v>40453</v>
      </c>
      <c r="I8" s="4">
        <v>10</v>
      </c>
      <c r="J8" s="4" t="s">
        <v>40</v>
      </c>
      <c r="K8" s="1">
        <f>I8/$D$16*$G$16</f>
        <v>45.76643337450253</v>
      </c>
      <c r="L8" s="4">
        <v>10</v>
      </c>
      <c r="M8" s="4" t="s">
        <v>40</v>
      </c>
      <c r="N8" s="1">
        <f>L8/$D$16*$G$16</f>
        <v>45.76643337450253</v>
      </c>
      <c r="O8" s="8" t="s">
        <v>38</v>
      </c>
      <c r="P8" s="4" t="s">
        <v>38</v>
      </c>
      <c r="Q8" s="8" t="s">
        <v>38</v>
      </c>
      <c r="R8" s="8" t="s">
        <v>38</v>
      </c>
      <c r="S8" s="8" t="s">
        <v>38</v>
      </c>
      <c r="T8" s="8" t="s">
        <v>38</v>
      </c>
      <c r="U8" s="8" t="s">
        <v>38</v>
      </c>
      <c r="V8" s="4" t="s">
        <v>38</v>
      </c>
      <c r="W8" s="8">
        <v>76122.19</v>
      </c>
      <c r="X8" s="4" t="s">
        <v>37</v>
      </c>
      <c r="Y8" s="4" t="s">
        <v>39</v>
      </c>
      <c r="Z8" s="4">
        <v>1.11</v>
      </c>
      <c r="AA8" s="4" t="s">
        <v>37</v>
      </c>
      <c r="AB8" s="1">
        <f>Z8/1.4574*73/100</f>
        <v>0.5559901193906959</v>
      </c>
      <c r="AC8" s="4" t="s">
        <v>38</v>
      </c>
      <c r="AD8" s="4" t="s">
        <v>52</v>
      </c>
      <c r="AE8" s="4" t="s">
        <v>38</v>
      </c>
      <c r="AF8" s="4" t="s">
        <v>38</v>
      </c>
      <c r="AG8" s="4" t="s">
        <v>38</v>
      </c>
      <c r="AH8" s="4" t="s">
        <v>38</v>
      </c>
      <c r="AI8" s="3" t="s">
        <v>53</v>
      </c>
    </row>
    <row r="9" spans="1:35" ht="12.75">
      <c r="A9" s="4" t="s">
        <v>34</v>
      </c>
      <c r="B9" s="4">
        <v>114</v>
      </c>
      <c r="C9" s="6" t="s">
        <v>54</v>
      </c>
      <c r="D9" s="4">
        <v>21</v>
      </c>
      <c r="E9" s="4" t="s">
        <v>37</v>
      </c>
      <c r="F9" s="4">
        <v>15.33</v>
      </c>
      <c r="G9" s="1">
        <f>F9/1.4574</f>
        <v>10.518731988472622</v>
      </c>
      <c r="H9" s="7">
        <v>3818</v>
      </c>
      <c r="I9" s="4">
        <v>10</v>
      </c>
      <c r="J9" s="4" t="s">
        <v>40</v>
      </c>
      <c r="K9" s="1">
        <f>I9/$D$16*$G$16</f>
        <v>45.76643337450253</v>
      </c>
      <c r="L9" s="4">
        <v>8</v>
      </c>
      <c r="M9" s="4" t="s">
        <v>40</v>
      </c>
      <c r="N9" s="1">
        <f>L9/$D$16*$G$16</f>
        <v>36.61314669960203</v>
      </c>
      <c r="O9" s="8" t="s">
        <v>38</v>
      </c>
      <c r="P9" s="4" t="s">
        <v>38</v>
      </c>
      <c r="Q9" s="8" t="s">
        <v>38</v>
      </c>
      <c r="R9" s="8" t="s">
        <v>38</v>
      </c>
      <c r="S9" s="8" t="s">
        <v>38</v>
      </c>
      <c r="T9" s="8" t="s">
        <v>38</v>
      </c>
      <c r="U9" s="8" t="s">
        <v>38</v>
      </c>
      <c r="V9" s="4" t="s">
        <v>38</v>
      </c>
      <c r="W9" s="8">
        <v>76122.19</v>
      </c>
      <c r="X9" s="4" t="s">
        <v>37</v>
      </c>
      <c r="Y9" s="4" t="s">
        <v>39</v>
      </c>
      <c r="Z9" s="4">
        <v>1.11</v>
      </c>
      <c r="AA9" s="4" t="s">
        <v>37</v>
      </c>
      <c r="AB9" s="1">
        <f>Z9/1.4574*73/100</f>
        <v>0.5559901193906959</v>
      </c>
      <c r="AC9" s="4" t="s">
        <v>38</v>
      </c>
      <c r="AD9" s="4" t="s">
        <v>52</v>
      </c>
      <c r="AE9" s="4" t="s">
        <v>38</v>
      </c>
      <c r="AF9" s="4" t="s">
        <v>38</v>
      </c>
      <c r="AG9" s="4" t="s">
        <v>38</v>
      </c>
      <c r="AH9" s="4" t="s">
        <v>38</v>
      </c>
      <c r="AI9" s="3" t="s">
        <v>55</v>
      </c>
    </row>
    <row r="10" spans="1:35" ht="12.75">
      <c r="A10" s="4" t="s">
        <v>34</v>
      </c>
      <c r="B10" s="4">
        <v>115</v>
      </c>
      <c r="C10" s="6" t="s">
        <v>56</v>
      </c>
      <c r="D10" s="4" t="s">
        <v>38</v>
      </c>
      <c r="E10" s="4" t="s">
        <v>38</v>
      </c>
      <c r="F10" s="4" t="s">
        <v>38</v>
      </c>
      <c r="G10" s="1" t="s">
        <v>38</v>
      </c>
      <c r="H10" s="7">
        <v>750</v>
      </c>
      <c r="I10" s="4">
        <v>1</v>
      </c>
      <c r="J10" s="4" t="s">
        <v>40</v>
      </c>
      <c r="K10" s="1">
        <f>I10/$D$16*$G$16</f>
        <v>4.576643337450253</v>
      </c>
      <c r="L10" s="4">
        <v>1</v>
      </c>
      <c r="M10" s="4" t="s">
        <v>40</v>
      </c>
      <c r="N10" s="1">
        <f>L10/$D$16*$G$16</f>
        <v>4.576643337450253</v>
      </c>
      <c r="O10" s="8" t="s">
        <v>38</v>
      </c>
      <c r="P10" s="4" t="s">
        <v>38</v>
      </c>
      <c r="Q10" s="8" t="s">
        <v>38</v>
      </c>
      <c r="R10" s="8" t="s">
        <v>38</v>
      </c>
      <c r="S10" s="8" t="s">
        <v>38</v>
      </c>
      <c r="T10" s="8" t="s">
        <v>38</v>
      </c>
      <c r="U10" s="8" t="s">
        <v>38</v>
      </c>
      <c r="V10" s="4" t="s">
        <v>38</v>
      </c>
      <c r="W10" s="8">
        <v>76122.19</v>
      </c>
      <c r="X10" s="4" t="s">
        <v>37</v>
      </c>
      <c r="Y10" s="4" t="s">
        <v>39</v>
      </c>
      <c r="Z10" s="4">
        <v>1.11</v>
      </c>
      <c r="AA10" s="4" t="s">
        <v>37</v>
      </c>
      <c r="AB10" s="1">
        <f>Z10/1.4574*73/100</f>
        <v>0.5559901193906959</v>
      </c>
      <c r="AC10" s="4" t="s">
        <v>38</v>
      </c>
      <c r="AD10" s="4" t="s">
        <v>52</v>
      </c>
      <c r="AE10" s="4" t="s">
        <v>38</v>
      </c>
      <c r="AF10" s="4" t="s">
        <v>38</v>
      </c>
      <c r="AG10" s="4" t="s">
        <v>38</v>
      </c>
      <c r="AH10" s="4" t="s">
        <v>38</v>
      </c>
      <c r="AI10" s="3" t="s">
        <v>55</v>
      </c>
    </row>
    <row r="11" spans="1:35" ht="12.75">
      <c r="A11" s="4"/>
      <c r="B11" s="4"/>
      <c r="C11" s="6"/>
      <c r="D11" s="4"/>
      <c r="E11" s="4"/>
      <c r="F11" s="4"/>
      <c r="H11" s="7"/>
      <c r="I11" s="4"/>
      <c r="J11" s="4"/>
      <c r="K11" s="1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1"/>
      <c r="AC11" s="4"/>
      <c r="AD11" s="4"/>
      <c r="AE11" s="4"/>
      <c r="AF11" s="4"/>
      <c r="AG11" s="4"/>
      <c r="AH11" s="4"/>
      <c r="AI11" s="3" t="s">
        <v>55</v>
      </c>
    </row>
    <row r="12" spans="1:34" ht="12.75">
      <c r="A12" s="4" t="s">
        <v>57</v>
      </c>
      <c r="B12" s="4">
        <v>211</v>
      </c>
      <c r="C12" s="3" t="s">
        <v>58</v>
      </c>
      <c r="D12" s="4" t="s">
        <v>38</v>
      </c>
      <c r="E12" s="4" t="s">
        <v>38</v>
      </c>
      <c r="F12" s="4">
        <v>103.5</v>
      </c>
      <c r="G12" s="1">
        <f>F12/1.4574</f>
        <v>71.01687937422808</v>
      </c>
      <c r="H12" s="7">
        <v>1000</v>
      </c>
      <c r="I12" s="4">
        <v>100</v>
      </c>
      <c r="J12" s="4" t="s">
        <v>16</v>
      </c>
      <c r="K12" s="1">
        <f>I12/1.4574</f>
        <v>68.61534239055852</v>
      </c>
      <c r="L12" s="4">
        <v>100</v>
      </c>
      <c r="M12" s="4" t="s">
        <v>16</v>
      </c>
      <c r="N12" s="1">
        <f>L12/1.4574</f>
        <v>68.61534239055852</v>
      </c>
      <c r="O12" s="7">
        <v>13000</v>
      </c>
      <c r="P12" s="4" t="s">
        <v>16</v>
      </c>
      <c r="Q12" s="7" t="s">
        <v>38</v>
      </c>
      <c r="R12" s="7" t="s">
        <v>38</v>
      </c>
      <c r="S12" s="7" t="s">
        <v>38</v>
      </c>
      <c r="T12" s="7" t="s">
        <v>38</v>
      </c>
      <c r="U12" s="7" t="s">
        <v>38</v>
      </c>
      <c r="V12" s="4" t="s">
        <v>38</v>
      </c>
      <c r="W12" s="8">
        <v>884.28</v>
      </c>
      <c r="X12" s="4" t="s">
        <v>16</v>
      </c>
      <c r="Y12" s="4" t="s">
        <v>45</v>
      </c>
      <c r="Z12" s="4">
        <v>4</v>
      </c>
      <c r="AA12" s="4" t="s">
        <v>16</v>
      </c>
      <c r="AB12" s="1">
        <f>Z12/1.4574</f>
        <v>2.7446136956223413</v>
      </c>
      <c r="AC12" s="4" t="s">
        <v>59</v>
      </c>
      <c r="AD12" s="4" t="s">
        <v>60</v>
      </c>
      <c r="AE12" s="4">
        <v>10.33</v>
      </c>
      <c r="AF12" s="4" t="s">
        <v>16</v>
      </c>
      <c r="AG12" s="1">
        <f aca="true" t="shared" si="0" ref="AG12:AG18">AE12/1.4574</f>
        <v>7.087964868944696</v>
      </c>
      <c r="AH12" s="4">
        <v>9.98</v>
      </c>
    </row>
    <row r="13" spans="1:34" ht="12.75">
      <c r="A13" s="4" t="s">
        <v>57</v>
      </c>
      <c r="B13" s="4">
        <v>213</v>
      </c>
      <c r="C13" s="6" t="s">
        <v>61</v>
      </c>
      <c r="D13" s="4" t="s">
        <v>38</v>
      </c>
      <c r="E13" s="4" t="s">
        <v>38</v>
      </c>
      <c r="F13" s="4">
        <v>28</v>
      </c>
      <c r="G13" s="1">
        <f>F13/1.4574</f>
        <v>19.21229586935639</v>
      </c>
      <c r="H13" s="7">
        <v>49589</v>
      </c>
      <c r="I13" s="4">
        <v>10</v>
      </c>
      <c r="J13" s="4" t="s">
        <v>40</v>
      </c>
      <c r="K13" s="1">
        <f>I13/$D$16*$G$16</f>
        <v>45.76643337450253</v>
      </c>
      <c r="L13" s="4">
        <v>10</v>
      </c>
      <c r="M13" s="4" t="s">
        <v>40</v>
      </c>
      <c r="N13" s="1">
        <f>L13/$D$16*$G$16</f>
        <v>45.76643337450253</v>
      </c>
      <c r="O13" s="8" t="s">
        <v>38</v>
      </c>
      <c r="P13" s="4" t="s">
        <v>38</v>
      </c>
      <c r="Q13" s="8" t="s">
        <v>62</v>
      </c>
      <c r="R13" s="4" t="s">
        <v>40</v>
      </c>
      <c r="S13" s="8" t="s">
        <v>38</v>
      </c>
      <c r="T13" s="8" t="s">
        <v>38</v>
      </c>
      <c r="U13" s="8" t="s">
        <v>63</v>
      </c>
      <c r="V13" s="4" t="s">
        <v>64</v>
      </c>
      <c r="W13" s="4" t="s">
        <v>65</v>
      </c>
      <c r="X13" s="4" t="s">
        <v>40</v>
      </c>
      <c r="Y13" s="4" t="s">
        <v>45</v>
      </c>
      <c r="Z13" s="4">
        <v>1.68</v>
      </c>
      <c r="AA13" s="4" t="s">
        <v>16</v>
      </c>
      <c r="AB13" s="1">
        <f>Z13/1.4574</f>
        <v>1.1527377521613833</v>
      </c>
      <c r="AC13" s="4" t="s">
        <v>46</v>
      </c>
      <c r="AD13" s="4" t="s">
        <v>66</v>
      </c>
      <c r="AE13" s="4">
        <v>0.97</v>
      </c>
      <c r="AF13" s="4" t="s">
        <v>16</v>
      </c>
      <c r="AG13" s="1">
        <f t="shared" si="0"/>
        <v>0.6655688211884176</v>
      </c>
      <c r="AH13" s="4">
        <v>3.47</v>
      </c>
    </row>
    <row r="14" spans="1:34" ht="12.75">
      <c r="A14" s="4" t="s">
        <v>57</v>
      </c>
      <c r="B14" s="4">
        <v>219</v>
      </c>
      <c r="C14" s="6" t="s">
        <v>67</v>
      </c>
      <c r="D14" s="4" t="s">
        <v>38</v>
      </c>
      <c r="E14" s="4" t="s">
        <v>38</v>
      </c>
      <c r="F14" s="4">
        <v>50</v>
      </c>
      <c r="G14" s="1">
        <f>F14/1.4574</f>
        <v>34.30767119527926</v>
      </c>
      <c r="H14" s="7">
        <v>16736</v>
      </c>
      <c r="I14" s="4">
        <v>10</v>
      </c>
      <c r="J14" s="4" t="s">
        <v>40</v>
      </c>
      <c r="K14" s="1">
        <f>I14/$D$16*$G$16</f>
        <v>45.76643337450253</v>
      </c>
      <c r="L14" s="4">
        <v>10</v>
      </c>
      <c r="M14" s="4" t="s">
        <v>40</v>
      </c>
      <c r="N14" s="1">
        <f>L14/$D$16*$G$16</f>
        <v>45.76643337450253</v>
      </c>
      <c r="O14" s="8" t="s">
        <v>38</v>
      </c>
      <c r="P14" s="4" t="s">
        <v>38</v>
      </c>
      <c r="Q14" s="8">
        <v>10000</v>
      </c>
      <c r="R14" s="4" t="s">
        <v>40</v>
      </c>
      <c r="S14" s="8">
        <v>107520</v>
      </c>
      <c r="T14" s="8" t="s">
        <v>40</v>
      </c>
      <c r="U14" s="8" t="s">
        <v>38</v>
      </c>
      <c r="V14" s="4" t="s">
        <v>38</v>
      </c>
      <c r="W14" s="4" t="s">
        <v>68</v>
      </c>
      <c r="X14" s="4" t="s">
        <v>40</v>
      </c>
      <c r="Y14" s="4" t="s">
        <v>45</v>
      </c>
      <c r="Z14" s="4">
        <v>3</v>
      </c>
      <c r="AA14" s="4" t="s">
        <v>69</v>
      </c>
      <c r="AB14" s="1">
        <f>Z14/100*N14</f>
        <v>1.372993001235076</v>
      </c>
      <c r="AC14" s="4" t="s">
        <v>41</v>
      </c>
      <c r="AD14" s="4" t="s">
        <v>70</v>
      </c>
      <c r="AE14" s="4">
        <v>3.67</v>
      </c>
      <c r="AF14" s="4" t="s">
        <v>16</v>
      </c>
      <c r="AG14" s="1">
        <f t="shared" si="0"/>
        <v>2.518183065733498</v>
      </c>
      <c r="AH14" s="4">
        <v>7.34</v>
      </c>
    </row>
    <row r="15" spans="1:35" ht="12.75">
      <c r="A15" s="4" t="s">
        <v>57</v>
      </c>
      <c r="B15" s="4">
        <v>220</v>
      </c>
      <c r="C15" s="6" t="s">
        <v>71</v>
      </c>
      <c r="D15" s="4" t="s">
        <v>38</v>
      </c>
      <c r="E15" s="4" t="s">
        <v>38</v>
      </c>
      <c r="F15" s="4" t="s">
        <v>38</v>
      </c>
      <c r="G15" s="1" t="s">
        <v>38</v>
      </c>
      <c r="H15" s="7">
        <v>1186</v>
      </c>
      <c r="I15" s="4">
        <v>10</v>
      </c>
      <c r="J15" s="4" t="s">
        <v>40</v>
      </c>
      <c r="K15" s="1">
        <f>I15/$D$16*$G$16</f>
        <v>45.76643337450253</v>
      </c>
      <c r="L15" s="4">
        <v>10</v>
      </c>
      <c r="M15" s="4" t="s">
        <v>40</v>
      </c>
      <c r="N15" s="1">
        <f>L15/$D$16*$G$16</f>
        <v>45.76643337450253</v>
      </c>
      <c r="O15" s="8" t="s">
        <v>38</v>
      </c>
      <c r="P15" s="4" t="s">
        <v>38</v>
      </c>
      <c r="Q15" s="8">
        <v>10000</v>
      </c>
      <c r="R15" s="4" t="s">
        <v>40</v>
      </c>
      <c r="S15" s="8">
        <v>107520</v>
      </c>
      <c r="T15" s="8" t="s">
        <v>40</v>
      </c>
      <c r="U15" s="8" t="s">
        <v>38</v>
      </c>
      <c r="V15" s="4" t="s">
        <v>38</v>
      </c>
      <c r="W15" s="4" t="s">
        <v>68</v>
      </c>
      <c r="X15" s="4" t="s">
        <v>40</v>
      </c>
      <c r="Y15" s="4" t="s">
        <v>45</v>
      </c>
      <c r="Z15" s="4">
        <v>5</v>
      </c>
      <c r="AA15" s="4" t="s">
        <v>69</v>
      </c>
      <c r="AB15" s="1">
        <f aca="true" t="shared" si="1" ref="AB15:AB20">Z15/100*N15</f>
        <v>2.2883216687251267</v>
      </c>
      <c r="AC15" s="4" t="s">
        <v>46</v>
      </c>
      <c r="AD15" s="4" t="s">
        <v>72</v>
      </c>
      <c r="AE15" s="4">
        <v>1.21</v>
      </c>
      <c r="AF15" s="4" t="s">
        <v>16</v>
      </c>
      <c r="AG15" s="1">
        <f t="shared" si="0"/>
        <v>0.8302456429257582</v>
      </c>
      <c r="AH15" s="4" t="s">
        <v>38</v>
      </c>
      <c r="AI15" s="3" t="s">
        <v>73</v>
      </c>
    </row>
    <row r="16" spans="1:35" ht="12.75">
      <c r="A16" s="4" t="s">
        <v>57</v>
      </c>
      <c r="B16" s="4">
        <v>221</v>
      </c>
      <c r="C16" s="6" t="s">
        <v>74</v>
      </c>
      <c r="D16" s="4">
        <v>1</v>
      </c>
      <c r="E16" s="4" t="s">
        <v>40</v>
      </c>
      <c r="F16" s="4">
        <v>6.67</v>
      </c>
      <c r="G16" s="1">
        <f>F16/1.4574</f>
        <v>4.576643337450253</v>
      </c>
      <c r="H16" s="7">
        <v>10000</v>
      </c>
      <c r="I16" s="4">
        <v>10</v>
      </c>
      <c r="J16" s="4" t="s">
        <v>40</v>
      </c>
      <c r="K16" s="1">
        <f>I16/$D$16*$G$16</f>
        <v>45.76643337450253</v>
      </c>
      <c r="L16" s="4">
        <v>5</v>
      </c>
      <c r="M16" s="4" t="s">
        <v>40</v>
      </c>
      <c r="N16" s="1">
        <f>L16/$D$16*$G$16</f>
        <v>22.883216687251267</v>
      </c>
      <c r="O16" s="8" t="s">
        <v>38</v>
      </c>
      <c r="P16" s="4" t="s">
        <v>38</v>
      </c>
      <c r="Q16" s="8">
        <v>10000</v>
      </c>
      <c r="R16" s="4" t="s">
        <v>40</v>
      </c>
      <c r="S16" s="8">
        <v>107520</v>
      </c>
      <c r="T16" s="8" t="s">
        <v>40</v>
      </c>
      <c r="U16" s="8" t="s">
        <v>38</v>
      </c>
      <c r="V16" s="4" t="s">
        <v>38</v>
      </c>
      <c r="W16" s="4" t="s">
        <v>68</v>
      </c>
      <c r="X16" s="4" t="s">
        <v>40</v>
      </c>
      <c r="Y16" s="4" t="s">
        <v>45</v>
      </c>
      <c r="Z16" s="4">
        <v>5</v>
      </c>
      <c r="AA16" s="4" t="s">
        <v>69</v>
      </c>
      <c r="AB16" s="1">
        <f t="shared" si="1"/>
        <v>1.1441608343625633</v>
      </c>
      <c r="AC16" s="4" t="s">
        <v>46</v>
      </c>
      <c r="AD16" s="4" t="s">
        <v>72</v>
      </c>
      <c r="AE16" s="4">
        <v>0.6</v>
      </c>
      <c r="AF16" s="4" t="s">
        <v>16</v>
      </c>
      <c r="AG16" s="1">
        <f t="shared" si="0"/>
        <v>0.41169205434335115</v>
      </c>
      <c r="AH16" s="4">
        <v>0.09</v>
      </c>
      <c r="AI16" s="3" t="s">
        <v>75</v>
      </c>
    </row>
    <row r="17" spans="1:35" ht="12.75">
      <c r="A17" s="4" t="s">
        <v>57</v>
      </c>
      <c r="B17" s="4">
        <v>222</v>
      </c>
      <c r="C17" s="6" t="s">
        <v>76</v>
      </c>
      <c r="D17" s="4" t="s">
        <v>38</v>
      </c>
      <c r="E17" s="4" t="s">
        <v>38</v>
      </c>
      <c r="F17" s="4" t="s">
        <v>38</v>
      </c>
      <c r="G17" s="1" t="s">
        <v>38</v>
      </c>
      <c r="H17" s="7">
        <v>4106</v>
      </c>
      <c r="I17" s="4">
        <v>10</v>
      </c>
      <c r="J17" s="4" t="s">
        <v>40</v>
      </c>
      <c r="K17" s="1">
        <f>I17/$D$16*$G$16</f>
        <v>45.76643337450253</v>
      </c>
      <c r="L17" s="4">
        <v>3.5</v>
      </c>
      <c r="M17" s="4" t="s">
        <v>40</v>
      </c>
      <c r="N17" s="1">
        <f>L17/$D$16*$G$16</f>
        <v>16.01825168107589</v>
      </c>
      <c r="O17" s="8" t="s">
        <v>38</v>
      </c>
      <c r="P17" s="4" t="s">
        <v>38</v>
      </c>
      <c r="Q17" s="8">
        <v>10000</v>
      </c>
      <c r="R17" s="4" t="s">
        <v>40</v>
      </c>
      <c r="S17" s="8">
        <v>107520</v>
      </c>
      <c r="T17" s="8" t="s">
        <v>40</v>
      </c>
      <c r="U17" s="8" t="s">
        <v>38</v>
      </c>
      <c r="V17" s="4" t="s">
        <v>38</v>
      </c>
      <c r="W17" s="4" t="s">
        <v>68</v>
      </c>
      <c r="X17" s="4" t="s">
        <v>40</v>
      </c>
      <c r="Y17" s="4" t="s">
        <v>45</v>
      </c>
      <c r="Z17" s="4">
        <v>5</v>
      </c>
      <c r="AA17" s="4" t="s">
        <v>69</v>
      </c>
      <c r="AB17" s="1">
        <f t="shared" si="1"/>
        <v>0.8009125840537945</v>
      </c>
      <c r="AC17" s="4" t="s">
        <v>46</v>
      </c>
      <c r="AD17" s="4" t="s">
        <v>72</v>
      </c>
      <c r="AE17" s="4">
        <v>0.42</v>
      </c>
      <c r="AF17" s="4" t="s">
        <v>16</v>
      </c>
      <c r="AG17" s="1">
        <f t="shared" si="0"/>
        <v>0.2881844380403458</v>
      </c>
      <c r="AH17" s="4" t="s">
        <v>38</v>
      </c>
      <c r="AI17" s="3" t="s">
        <v>73</v>
      </c>
    </row>
    <row r="18" spans="1:35" ht="12.75">
      <c r="A18" s="4" t="s">
        <v>57</v>
      </c>
      <c r="B18" s="4">
        <v>216</v>
      </c>
      <c r="C18" s="6" t="s">
        <v>77</v>
      </c>
      <c r="D18" s="4">
        <v>60</v>
      </c>
      <c r="E18" s="4" t="s">
        <v>78</v>
      </c>
      <c r="F18" s="4">
        <f>D18*1.05</f>
        <v>63</v>
      </c>
      <c r="G18" s="1">
        <f>F18/1.4574</f>
        <v>43.22766570605187</v>
      </c>
      <c r="H18" s="7">
        <v>8600</v>
      </c>
      <c r="I18" s="4">
        <v>50</v>
      </c>
      <c r="J18" s="4" t="s">
        <v>78</v>
      </c>
      <c r="K18" s="1">
        <f>I18/$D$18*$G$18</f>
        <v>36.023054755043226</v>
      </c>
      <c r="L18" s="4">
        <v>50</v>
      </c>
      <c r="M18" s="4" t="s">
        <v>78</v>
      </c>
      <c r="N18" s="1">
        <f>L18/$D$18*$G$18</f>
        <v>36.023054755043226</v>
      </c>
      <c r="O18" s="8">
        <v>35681.98</v>
      </c>
      <c r="P18" s="4" t="s">
        <v>16</v>
      </c>
      <c r="Q18" s="8" t="s">
        <v>38</v>
      </c>
      <c r="R18" s="8" t="s">
        <v>38</v>
      </c>
      <c r="S18" s="8">
        <v>66541.24</v>
      </c>
      <c r="T18" s="8" t="s">
        <v>16</v>
      </c>
      <c r="U18" s="8" t="s">
        <v>38</v>
      </c>
      <c r="V18" s="4" t="s">
        <v>38</v>
      </c>
      <c r="W18" s="8">
        <v>7511.47</v>
      </c>
      <c r="X18" s="4" t="s">
        <v>16</v>
      </c>
      <c r="Y18" s="4" t="s">
        <v>45</v>
      </c>
      <c r="Z18" s="4">
        <v>5</v>
      </c>
      <c r="AA18" s="4" t="s">
        <v>69</v>
      </c>
      <c r="AB18" s="1">
        <f t="shared" si="1"/>
        <v>1.8011527377521614</v>
      </c>
      <c r="AC18" s="4" t="s">
        <v>59</v>
      </c>
      <c r="AD18" s="4" t="s">
        <v>79</v>
      </c>
      <c r="AE18" s="4">
        <v>4.75</v>
      </c>
      <c r="AF18" s="4" t="s">
        <v>16</v>
      </c>
      <c r="AG18" s="1">
        <f t="shared" si="0"/>
        <v>3.2592287635515302</v>
      </c>
      <c r="AH18" s="4">
        <v>7.91</v>
      </c>
      <c r="AI18" s="3" t="s">
        <v>53</v>
      </c>
    </row>
    <row r="19" spans="1:34" ht="12.75">
      <c r="A19" s="4" t="s">
        <v>57</v>
      </c>
      <c r="B19" s="4">
        <v>218</v>
      </c>
      <c r="C19" s="6" t="s">
        <v>80</v>
      </c>
      <c r="D19" s="4">
        <v>25.75</v>
      </c>
      <c r="E19" s="4" t="s">
        <v>37</v>
      </c>
      <c r="F19" s="4">
        <v>18.8</v>
      </c>
      <c r="G19" s="1">
        <f>F19/1.4574</f>
        <v>12.899684369425003</v>
      </c>
      <c r="H19" s="7">
        <v>80000</v>
      </c>
      <c r="I19" s="4">
        <v>20</v>
      </c>
      <c r="J19" s="4" t="s">
        <v>37</v>
      </c>
      <c r="K19" s="1">
        <f>I19/1.4574*73/100</f>
        <v>10.017839989021546</v>
      </c>
      <c r="L19" s="4">
        <v>20</v>
      </c>
      <c r="M19" s="4" t="s">
        <v>37</v>
      </c>
      <c r="N19" s="1">
        <f>L19/1.4574*73/100</f>
        <v>10.017839989021546</v>
      </c>
      <c r="O19" s="7" t="s">
        <v>38</v>
      </c>
      <c r="P19" s="4" t="s">
        <v>38</v>
      </c>
      <c r="Q19" s="7" t="s">
        <v>38</v>
      </c>
      <c r="R19" s="7" t="s">
        <v>38</v>
      </c>
      <c r="S19" s="7">
        <v>609000</v>
      </c>
      <c r="T19" s="7" t="s">
        <v>37</v>
      </c>
      <c r="U19" s="7" t="s">
        <v>38</v>
      </c>
      <c r="V19" s="4" t="s">
        <v>38</v>
      </c>
      <c r="W19" s="8">
        <v>24752.9</v>
      </c>
      <c r="X19" s="4" t="s">
        <v>37</v>
      </c>
      <c r="Y19" s="4" t="s">
        <v>39</v>
      </c>
      <c r="Z19" s="4">
        <v>6</v>
      </c>
      <c r="AA19" s="4" t="s">
        <v>69</v>
      </c>
      <c r="AB19" s="1">
        <f t="shared" si="1"/>
        <v>0.6010703993412927</v>
      </c>
      <c r="AC19" s="4" t="s">
        <v>41</v>
      </c>
      <c r="AD19" s="4" t="s">
        <v>81</v>
      </c>
      <c r="AE19" s="4">
        <v>2.07</v>
      </c>
      <c r="AF19" s="4" t="s">
        <v>37</v>
      </c>
      <c r="AG19" s="1">
        <f>AE19/1.4574*73/100</f>
        <v>1.0368464388637297</v>
      </c>
      <c r="AH19" s="4">
        <v>8</v>
      </c>
    </row>
    <row r="20" spans="1:34" ht="12.75">
      <c r="A20" s="4" t="s">
        <v>57</v>
      </c>
      <c r="B20" s="4">
        <v>223</v>
      </c>
      <c r="C20" s="6" t="s">
        <v>82</v>
      </c>
      <c r="D20" s="4">
        <v>50</v>
      </c>
      <c r="E20" s="4" t="s">
        <v>37</v>
      </c>
      <c r="F20" s="4">
        <v>36.6</v>
      </c>
      <c r="G20" s="1">
        <f>F20/1.4574</f>
        <v>25.113215314944423</v>
      </c>
      <c r="H20" s="7">
        <v>20000</v>
      </c>
      <c r="I20" s="4">
        <v>50</v>
      </c>
      <c r="J20" s="4" t="s">
        <v>37</v>
      </c>
      <c r="K20" s="1">
        <f>I20/1.4574*73/100</f>
        <v>25.04459997255386</v>
      </c>
      <c r="L20" s="4">
        <v>50</v>
      </c>
      <c r="M20" s="4" t="s">
        <v>37</v>
      </c>
      <c r="N20" s="1">
        <f>L20/1.4574*73/100</f>
        <v>25.04459997255386</v>
      </c>
      <c r="O20" s="7">
        <v>200000</v>
      </c>
      <c r="P20" s="4" t="s">
        <v>37</v>
      </c>
      <c r="Q20" s="7">
        <v>38184.88</v>
      </c>
      <c r="R20" s="7" t="s">
        <v>37</v>
      </c>
      <c r="S20" s="7" t="s">
        <v>38</v>
      </c>
      <c r="T20" s="7" t="s">
        <v>38</v>
      </c>
      <c r="U20" s="7" t="s">
        <v>38</v>
      </c>
      <c r="V20" s="4" t="s">
        <v>38</v>
      </c>
      <c r="W20" s="8">
        <v>37888.74</v>
      </c>
      <c r="X20" s="4" t="s">
        <v>37</v>
      </c>
      <c r="Y20" s="4" t="s">
        <v>39</v>
      </c>
      <c r="Z20" s="4">
        <v>10</v>
      </c>
      <c r="AA20" s="4" t="s">
        <v>69</v>
      </c>
      <c r="AB20" s="1">
        <f t="shared" si="1"/>
        <v>2.5044599972553865</v>
      </c>
      <c r="AC20" s="4" t="s">
        <v>46</v>
      </c>
      <c r="AD20" s="4" t="s">
        <v>83</v>
      </c>
      <c r="AE20" s="4">
        <v>4</v>
      </c>
      <c r="AF20" s="4" t="s">
        <v>37</v>
      </c>
      <c r="AG20" s="1">
        <f>AE20/1.4574*73/100</f>
        <v>2.0035679978043093</v>
      </c>
      <c r="AH20" s="4">
        <v>8</v>
      </c>
    </row>
    <row r="21" spans="1:34" ht="12.75">
      <c r="A21" s="4"/>
      <c r="B21" s="4"/>
      <c r="C21" s="6"/>
      <c r="D21" s="4"/>
      <c r="F21" s="4"/>
      <c r="H21" s="4"/>
      <c r="I21" s="4"/>
      <c r="J21" s="4"/>
      <c r="K21" s="1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C21" s="4"/>
      <c r="AD21" s="4"/>
      <c r="AE21" s="4"/>
      <c r="AF21" s="4"/>
      <c r="AG21" s="4"/>
      <c r="AH21" s="4"/>
    </row>
    <row r="22" spans="1:34" ht="12.75">
      <c r="A22" s="4" t="s">
        <v>84</v>
      </c>
      <c r="B22" s="4">
        <v>300</v>
      </c>
      <c r="C22" s="6" t="s">
        <v>85</v>
      </c>
      <c r="D22" s="4" t="s">
        <v>38</v>
      </c>
      <c r="E22" s="4" t="s">
        <v>38</v>
      </c>
      <c r="F22" s="4">
        <v>550</v>
      </c>
      <c r="G22" s="1">
        <f>F22/1.4574</f>
        <v>377.3843831480719</v>
      </c>
      <c r="H22" s="4">
        <v>440</v>
      </c>
      <c r="I22" s="4">
        <v>500</v>
      </c>
      <c r="J22" s="4" t="s">
        <v>16</v>
      </c>
      <c r="K22" s="1">
        <f>I22/1.4574</f>
        <v>343.07671195279266</v>
      </c>
      <c r="L22" s="4">
        <v>500</v>
      </c>
      <c r="M22" s="4" t="s">
        <v>16</v>
      </c>
      <c r="N22" s="1">
        <f>L22/1.4574</f>
        <v>343.07671195279266</v>
      </c>
      <c r="O22" s="8">
        <v>18267.07</v>
      </c>
      <c r="P22" s="4" t="s">
        <v>16</v>
      </c>
      <c r="Q22" s="8" t="s">
        <v>38</v>
      </c>
      <c r="R22" s="8" t="s">
        <v>38</v>
      </c>
      <c r="S22" s="8" t="s">
        <v>38</v>
      </c>
      <c r="T22" s="8" t="s">
        <v>38</v>
      </c>
      <c r="U22" s="8" t="s">
        <v>38</v>
      </c>
      <c r="V22" s="4" t="s">
        <v>38</v>
      </c>
      <c r="W22" s="4">
        <v>406.75</v>
      </c>
      <c r="X22" s="4" t="s">
        <v>16</v>
      </c>
      <c r="Y22" s="4" t="s">
        <v>86</v>
      </c>
      <c r="Z22" s="4">
        <v>12</v>
      </c>
      <c r="AA22" s="4" t="s">
        <v>16</v>
      </c>
      <c r="AB22" s="1">
        <f>Z22/1.4574</f>
        <v>8.233841086867024</v>
      </c>
      <c r="AC22" s="4" t="s">
        <v>41</v>
      </c>
      <c r="AD22" s="4" t="s">
        <v>87</v>
      </c>
      <c r="AE22" s="4">
        <v>24</v>
      </c>
      <c r="AF22" s="4" t="s">
        <v>16</v>
      </c>
      <c r="AG22" s="1">
        <f>AE22/1.4574</f>
        <v>16.467682173734048</v>
      </c>
      <c r="AH22" s="4">
        <v>4.36</v>
      </c>
    </row>
    <row r="23" spans="1:34" ht="12.75">
      <c r="A23" s="4" t="s">
        <v>84</v>
      </c>
      <c r="B23" s="4">
        <v>303</v>
      </c>
      <c r="C23" s="6" t="s">
        <v>88</v>
      </c>
      <c r="D23" s="4" t="s">
        <v>38</v>
      </c>
      <c r="E23" s="4" t="s">
        <v>38</v>
      </c>
      <c r="F23" s="4">
        <v>147.5</v>
      </c>
      <c r="G23" s="1">
        <f>F23/1.4574</f>
        <v>101.20763002607383</v>
      </c>
      <c r="H23" s="7">
        <v>7800</v>
      </c>
      <c r="I23" s="4">
        <v>100</v>
      </c>
      <c r="J23" s="4" t="s">
        <v>16</v>
      </c>
      <c r="K23" s="1">
        <f>I23/1.4574</f>
        <v>68.61534239055852</v>
      </c>
      <c r="L23" s="4">
        <v>100</v>
      </c>
      <c r="M23" s="4" t="s">
        <v>16</v>
      </c>
      <c r="N23" s="1">
        <f>L23/1.4574</f>
        <v>68.61534239055852</v>
      </c>
      <c r="O23" s="8">
        <v>75000</v>
      </c>
      <c r="P23" s="4" t="s">
        <v>16</v>
      </c>
      <c r="Q23" s="8" t="s">
        <v>38</v>
      </c>
      <c r="R23" s="8" t="s">
        <v>38</v>
      </c>
      <c r="S23" s="8" t="s">
        <v>38</v>
      </c>
      <c r="T23" s="8" t="s">
        <v>38</v>
      </c>
      <c r="U23" s="8" t="s">
        <v>38</v>
      </c>
      <c r="V23" s="4" t="s">
        <v>38</v>
      </c>
      <c r="W23" s="8">
        <v>5091.39</v>
      </c>
      <c r="X23" s="4" t="s">
        <v>16</v>
      </c>
      <c r="Y23" s="4" t="s">
        <v>89</v>
      </c>
      <c r="Z23" s="4">
        <v>12</v>
      </c>
      <c r="AA23" s="4" t="s">
        <v>16</v>
      </c>
      <c r="AB23" s="1">
        <f>Z23/1.4574</f>
        <v>8.233841086867024</v>
      </c>
      <c r="AC23" s="4" t="s">
        <v>46</v>
      </c>
      <c r="AD23" s="4" t="s">
        <v>90</v>
      </c>
      <c r="AE23" s="4">
        <v>11.33</v>
      </c>
      <c r="AF23" s="4" t="s">
        <v>16</v>
      </c>
      <c r="AG23" s="1">
        <f>AE23/1.4574</f>
        <v>7.774118292850281</v>
      </c>
      <c r="AH23" s="4">
        <v>7.68</v>
      </c>
    </row>
    <row r="24" spans="1:34" ht="12.75">
      <c r="A24" s="4" t="s">
        <v>84</v>
      </c>
      <c r="B24" s="4">
        <v>304</v>
      </c>
      <c r="C24" s="6" t="s">
        <v>91</v>
      </c>
      <c r="D24" s="4" t="s">
        <v>38</v>
      </c>
      <c r="E24" s="4" t="s">
        <v>38</v>
      </c>
      <c r="F24" s="4">
        <v>300</v>
      </c>
      <c r="G24" s="1">
        <f>F24/1.4574</f>
        <v>205.8460271716756</v>
      </c>
      <c r="H24" s="4">
        <v>200</v>
      </c>
      <c r="I24" s="4">
        <v>100</v>
      </c>
      <c r="J24" s="4" t="s">
        <v>16</v>
      </c>
      <c r="K24" s="1">
        <f>I24/1.4574</f>
        <v>68.61534239055852</v>
      </c>
      <c r="L24" s="4">
        <v>100</v>
      </c>
      <c r="M24" s="4" t="s">
        <v>16</v>
      </c>
      <c r="N24" s="1">
        <f>L24/1.4574</f>
        <v>68.61534239055852</v>
      </c>
      <c r="O24" s="8">
        <v>75000</v>
      </c>
      <c r="P24" s="4" t="s">
        <v>16</v>
      </c>
      <c r="Q24" s="8" t="s">
        <v>38</v>
      </c>
      <c r="R24" s="8" t="s">
        <v>38</v>
      </c>
      <c r="S24" s="8" t="s">
        <v>38</v>
      </c>
      <c r="T24" s="8" t="s">
        <v>38</v>
      </c>
      <c r="U24" s="8" t="s">
        <v>38</v>
      </c>
      <c r="V24" s="4" t="s">
        <v>38</v>
      </c>
      <c r="W24" s="8">
        <v>5091.39</v>
      </c>
      <c r="X24" s="4" t="s">
        <v>16</v>
      </c>
      <c r="Y24" s="4" t="s">
        <v>89</v>
      </c>
      <c r="Z24" s="4" t="s">
        <v>38</v>
      </c>
      <c r="AA24" s="4" t="s">
        <v>38</v>
      </c>
      <c r="AB24" s="1" t="s">
        <v>38</v>
      </c>
      <c r="AC24" s="4" t="s">
        <v>38</v>
      </c>
      <c r="AD24" s="4" t="s">
        <v>90</v>
      </c>
      <c r="AE24" s="4">
        <v>0</v>
      </c>
      <c r="AF24" s="4" t="s">
        <v>38</v>
      </c>
      <c r="AG24" s="4" t="s">
        <v>38</v>
      </c>
      <c r="AH24" s="4" t="s">
        <v>38</v>
      </c>
    </row>
    <row r="25" spans="1:34" ht="12.75">
      <c r="A25" s="4" t="s">
        <v>84</v>
      </c>
      <c r="B25" s="4">
        <v>305</v>
      </c>
      <c r="C25" s="6" t="s">
        <v>92</v>
      </c>
      <c r="D25" s="4" t="s">
        <v>38</v>
      </c>
      <c r="E25" s="4" t="s">
        <v>38</v>
      </c>
      <c r="F25" s="4">
        <v>114</v>
      </c>
      <c r="G25" s="1">
        <f>F25/1.4574</f>
        <v>78.22149032523672</v>
      </c>
      <c r="H25" s="7">
        <v>7500</v>
      </c>
      <c r="I25" s="4">
        <v>100</v>
      </c>
      <c r="J25" s="4" t="s">
        <v>16</v>
      </c>
      <c r="K25" s="1">
        <f>I25/1.4574</f>
        <v>68.61534239055852</v>
      </c>
      <c r="L25" s="4">
        <v>100</v>
      </c>
      <c r="M25" s="4" t="s">
        <v>16</v>
      </c>
      <c r="N25" s="1">
        <f>L25/1.4574</f>
        <v>68.61534239055852</v>
      </c>
      <c r="O25" s="8">
        <v>65000</v>
      </c>
      <c r="P25" s="4" t="s">
        <v>16</v>
      </c>
      <c r="Q25" s="8" t="s">
        <v>38</v>
      </c>
      <c r="R25" s="8" t="s">
        <v>38</v>
      </c>
      <c r="S25" s="8" t="s">
        <v>38</v>
      </c>
      <c r="T25" s="8" t="s">
        <v>38</v>
      </c>
      <c r="U25" s="8" t="s">
        <v>38</v>
      </c>
      <c r="V25" s="4" t="s">
        <v>38</v>
      </c>
      <c r="W25" s="8">
        <v>7551.71</v>
      </c>
      <c r="X25" s="4" t="s">
        <v>16</v>
      </c>
      <c r="Y25" s="4" t="s">
        <v>39</v>
      </c>
      <c r="Z25" s="4">
        <v>11</v>
      </c>
      <c r="AA25" s="4" t="s">
        <v>16</v>
      </c>
      <c r="AB25" s="1">
        <f>Z25/1.4574</f>
        <v>7.5476876629614384</v>
      </c>
      <c r="AC25" s="4" t="s">
        <v>46</v>
      </c>
      <c r="AD25" s="4" t="s">
        <v>93</v>
      </c>
      <c r="AE25" s="4">
        <v>10</v>
      </c>
      <c r="AF25" s="4" t="s">
        <v>16</v>
      </c>
      <c r="AG25" s="1">
        <f>AE25/1.4574</f>
        <v>6.861534239055853</v>
      </c>
      <c r="AH25" s="4">
        <v>8.77</v>
      </c>
    </row>
    <row r="26" spans="1:34" ht="12.75">
      <c r="A26" s="4" t="s">
        <v>84</v>
      </c>
      <c r="B26" s="4">
        <v>306</v>
      </c>
      <c r="C26" s="6" t="s">
        <v>94</v>
      </c>
      <c r="D26" s="4">
        <v>81</v>
      </c>
      <c r="E26" s="4" t="s">
        <v>36</v>
      </c>
      <c r="F26" s="4">
        <v>165.16</v>
      </c>
      <c r="G26" s="1">
        <f>F26/1.4574</f>
        <v>113.32509949224647</v>
      </c>
      <c r="H26" s="7">
        <v>12500</v>
      </c>
      <c r="I26" s="4">
        <v>125</v>
      </c>
      <c r="J26" s="4" t="s">
        <v>37</v>
      </c>
      <c r="K26" s="1">
        <f>I26/1.4574*73/100</f>
        <v>62.61149993138466</v>
      </c>
      <c r="L26" s="4">
        <v>125</v>
      </c>
      <c r="M26" s="4" t="s">
        <v>37</v>
      </c>
      <c r="N26" s="1">
        <f>L26/1.4574*73/100</f>
        <v>62.61149993138466</v>
      </c>
      <c r="O26" s="8" t="s">
        <v>38</v>
      </c>
      <c r="P26" s="4" t="s">
        <v>38</v>
      </c>
      <c r="Q26" s="8" t="s">
        <v>38</v>
      </c>
      <c r="R26" s="8" t="s">
        <v>38</v>
      </c>
      <c r="S26" s="8" t="s">
        <v>38</v>
      </c>
      <c r="T26" s="8" t="s">
        <v>38</v>
      </c>
      <c r="U26" s="8" t="s">
        <v>38</v>
      </c>
      <c r="V26" s="4" t="s">
        <v>38</v>
      </c>
      <c r="W26" s="8">
        <v>37973.95</v>
      </c>
      <c r="X26" s="4" t="s">
        <v>37</v>
      </c>
      <c r="Y26" s="4" t="s">
        <v>39</v>
      </c>
      <c r="Z26" s="4">
        <v>7</v>
      </c>
      <c r="AA26" s="4" t="s">
        <v>69</v>
      </c>
      <c r="AB26" s="1">
        <f>Z26/100*N26</f>
        <v>4.382804995196927</v>
      </c>
      <c r="AC26" s="4" t="s">
        <v>41</v>
      </c>
      <c r="AD26" s="4" t="s">
        <v>42</v>
      </c>
      <c r="AE26" s="4">
        <v>17.08</v>
      </c>
      <c r="AF26" s="4" t="s">
        <v>37</v>
      </c>
      <c r="AG26" s="1">
        <f>AE26/1.4574*73/100</f>
        <v>8.555235350624399</v>
      </c>
      <c r="AH26" s="4">
        <v>7.55</v>
      </c>
    </row>
    <row r="27" spans="1:34" ht="12.75">
      <c r="A27" s="4"/>
      <c r="B27" s="4"/>
      <c r="C27" s="6"/>
      <c r="D27" s="4"/>
      <c r="F27" s="4"/>
      <c r="H27" s="4"/>
      <c r="I27" s="4"/>
      <c r="J27" s="4"/>
      <c r="K27" s="1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C27" s="4"/>
      <c r="AD27" s="4"/>
      <c r="AE27" s="4"/>
      <c r="AF27" s="4"/>
      <c r="AG27" s="4"/>
      <c r="AH27" s="4"/>
    </row>
    <row r="28" spans="1:34" ht="12.75">
      <c r="A28" s="4" t="s">
        <v>95</v>
      </c>
      <c r="B28" s="4">
        <v>501</v>
      </c>
      <c r="C28" s="3" t="s">
        <v>96</v>
      </c>
      <c r="D28" s="4">
        <v>60</v>
      </c>
      <c r="E28" s="4" t="s">
        <v>37</v>
      </c>
      <c r="F28" s="4">
        <v>43.8</v>
      </c>
      <c r="G28" s="1">
        <f aca="true" t="shared" si="2" ref="G28:G33">F28/1.4574</f>
        <v>30.053519967064634</v>
      </c>
      <c r="H28" s="7">
        <v>24000</v>
      </c>
      <c r="I28" s="4">
        <v>83.33</v>
      </c>
      <c r="J28" s="4" t="s">
        <v>37</v>
      </c>
      <c r="K28" s="1">
        <f>I28/1.4574*73/100</f>
        <v>41.73933031425827</v>
      </c>
      <c r="L28" s="4">
        <v>25</v>
      </c>
      <c r="M28" s="4" t="s">
        <v>37</v>
      </c>
      <c r="N28" s="1">
        <f>L28/1.4574*73/100</f>
        <v>12.52229998627693</v>
      </c>
      <c r="O28" s="8">
        <v>800000</v>
      </c>
      <c r="P28" s="4" t="s">
        <v>37</v>
      </c>
      <c r="Q28" s="8" t="s">
        <v>38</v>
      </c>
      <c r="R28" s="8" t="s">
        <v>38</v>
      </c>
      <c r="S28" s="8" t="s">
        <v>38</v>
      </c>
      <c r="T28" s="8" t="s">
        <v>38</v>
      </c>
      <c r="U28" s="8">
        <v>336498.95</v>
      </c>
      <c r="V28" s="4" t="s">
        <v>37</v>
      </c>
      <c r="W28" s="8">
        <v>289147.2</v>
      </c>
      <c r="X28" s="4" t="s">
        <v>37</v>
      </c>
      <c r="Y28" s="4" t="s">
        <v>89</v>
      </c>
      <c r="Z28" s="4">
        <v>5</v>
      </c>
      <c r="AA28" s="4" t="s">
        <v>37</v>
      </c>
      <c r="AB28" s="1">
        <f>Z28/1.4574*73/100</f>
        <v>2.5044599972553865</v>
      </c>
      <c r="AC28" s="4" t="s">
        <v>46</v>
      </c>
      <c r="AD28" s="4" t="s">
        <v>97</v>
      </c>
      <c r="AE28" s="4">
        <v>4.67</v>
      </c>
      <c r="AF28" s="4" t="s">
        <v>37</v>
      </c>
      <c r="AG28" s="1">
        <f>AE28/1.4574*73/100</f>
        <v>2.3391656374365306</v>
      </c>
      <c r="AH28" s="4">
        <v>7.78</v>
      </c>
    </row>
    <row r="29" spans="1:34" ht="12.75">
      <c r="A29" s="4" t="s">
        <v>95</v>
      </c>
      <c r="B29" s="4">
        <v>502</v>
      </c>
      <c r="C29" s="3" t="s">
        <v>98</v>
      </c>
      <c r="D29" s="4" t="s">
        <v>38</v>
      </c>
      <c r="E29" s="4" t="s">
        <v>38</v>
      </c>
      <c r="F29" s="4">
        <v>200</v>
      </c>
      <c r="G29" s="1">
        <f t="shared" si="2"/>
        <v>137.23068478111705</v>
      </c>
      <c r="H29" s="7">
        <v>5000</v>
      </c>
      <c r="I29" s="4">
        <v>100</v>
      </c>
      <c r="J29" s="4" t="s">
        <v>40</v>
      </c>
      <c r="K29" s="1">
        <f>I29/$D$16*$G$16</f>
        <v>457.6643337450253</v>
      </c>
      <c r="L29" s="4">
        <v>25</v>
      </c>
      <c r="M29" s="4" t="s">
        <v>40</v>
      </c>
      <c r="N29" s="1">
        <f>L29/$D$16*$G$16</f>
        <v>114.41608343625633</v>
      </c>
      <c r="O29" s="8">
        <v>200000</v>
      </c>
      <c r="P29" s="4" t="s">
        <v>16</v>
      </c>
      <c r="Q29" s="8" t="s">
        <v>38</v>
      </c>
      <c r="R29" s="8" t="s">
        <v>38</v>
      </c>
      <c r="S29" s="8" t="s">
        <v>38</v>
      </c>
      <c r="T29" s="8" t="s">
        <v>38</v>
      </c>
      <c r="U29" s="8">
        <v>10000</v>
      </c>
      <c r="V29" s="4" t="s">
        <v>16</v>
      </c>
      <c r="W29" s="8">
        <v>163789.03</v>
      </c>
      <c r="X29" s="4" t="s">
        <v>16</v>
      </c>
      <c r="Y29" s="4" t="s">
        <v>45</v>
      </c>
      <c r="Z29" s="4">
        <v>17.39</v>
      </c>
      <c r="AA29" s="4" t="s">
        <v>16</v>
      </c>
      <c r="AB29" s="1">
        <f>Z29/1.4574</f>
        <v>11.932208041718129</v>
      </c>
      <c r="AC29" s="4" t="s">
        <v>46</v>
      </c>
      <c r="AD29" s="4" t="s">
        <v>99</v>
      </c>
      <c r="AE29" s="4">
        <v>12.7</v>
      </c>
      <c r="AF29" s="4" t="s">
        <v>16</v>
      </c>
      <c r="AG29" s="1">
        <f>AE29/1.4574</f>
        <v>8.714148483600933</v>
      </c>
      <c r="AH29" s="4">
        <v>6.35</v>
      </c>
    </row>
    <row r="30" spans="1:35" ht="12.75">
      <c r="A30" s="4" t="s">
        <v>95</v>
      </c>
      <c r="B30" s="4">
        <v>503</v>
      </c>
      <c r="C30" s="3" t="s">
        <v>100</v>
      </c>
      <c r="D30" s="4">
        <v>127.5</v>
      </c>
      <c r="E30" s="4" t="s">
        <v>37</v>
      </c>
      <c r="F30" s="4">
        <v>93.07</v>
      </c>
      <c r="G30" s="1">
        <f t="shared" si="2"/>
        <v>63.860299162892815</v>
      </c>
      <c r="H30" s="7">
        <v>10000</v>
      </c>
      <c r="I30" s="7">
        <v>250</v>
      </c>
      <c r="J30" s="4" t="s">
        <v>37</v>
      </c>
      <c r="K30" s="1">
        <f>I30/1.4574*73/100</f>
        <v>125.22299986276931</v>
      </c>
      <c r="L30" s="4">
        <v>25</v>
      </c>
      <c r="M30" s="4" t="s">
        <v>37</v>
      </c>
      <c r="N30" s="1">
        <f>L30/1.4574*73/100</f>
        <v>12.52229998627693</v>
      </c>
      <c r="O30" s="8">
        <v>970000</v>
      </c>
      <c r="P30" s="4" t="s">
        <v>37</v>
      </c>
      <c r="Q30" s="8" t="s">
        <v>38</v>
      </c>
      <c r="R30" s="8" t="s">
        <v>38</v>
      </c>
      <c r="S30" s="8" t="s">
        <v>38</v>
      </c>
      <c r="T30" s="8" t="s">
        <v>38</v>
      </c>
      <c r="U30" s="8">
        <v>869476.98</v>
      </c>
      <c r="V30" s="4" t="s">
        <v>37</v>
      </c>
      <c r="W30" s="8">
        <v>623901.24</v>
      </c>
      <c r="X30" s="4" t="s">
        <v>37</v>
      </c>
      <c r="Y30" s="4" t="s">
        <v>39</v>
      </c>
      <c r="Z30" s="4">
        <v>9</v>
      </c>
      <c r="AA30" s="4" t="s">
        <v>37</v>
      </c>
      <c r="AB30" s="1">
        <f>Z30/1.4574*73/100</f>
        <v>4.508027995059695</v>
      </c>
      <c r="AC30" s="4" t="s">
        <v>46</v>
      </c>
      <c r="AD30" s="4" t="s">
        <v>101</v>
      </c>
      <c r="AE30" s="4">
        <v>7.67</v>
      </c>
      <c r="AF30" s="4" t="s">
        <v>37</v>
      </c>
      <c r="AG30" s="1">
        <f>AE30/1.4574*73/100</f>
        <v>3.8418416357897622</v>
      </c>
      <c r="AH30" s="4">
        <v>6.01</v>
      </c>
      <c r="AI30" s="3" t="s">
        <v>102</v>
      </c>
    </row>
    <row r="31" spans="1:34" ht="12.75">
      <c r="A31" s="4" t="s">
        <v>95</v>
      </c>
      <c r="B31" s="4">
        <v>504</v>
      </c>
      <c r="C31" s="3" t="s">
        <v>103</v>
      </c>
      <c r="D31" s="4">
        <v>78</v>
      </c>
      <c r="E31" s="4" t="s">
        <v>37</v>
      </c>
      <c r="F31" s="4">
        <v>56.94</v>
      </c>
      <c r="G31" s="1">
        <f t="shared" si="2"/>
        <v>39.06957595718402</v>
      </c>
      <c r="H31" s="7">
        <v>6948</v>
      </c>
      <c r="I31" s="4">
        <v>100</v>
      </c>
      <c r="J31" s="4" t="s">
        <v>37</v>
      </c>
      <c r="K31" s="1">
        <f>I31/1.4574*73/100</f>
        <v>50.08919994510772</v>
      </c>
      <c r="L31" s="4">
        <v>60</v>
      </c>
      <c r="M31" s="4" t="s">
        <v>37</v>
      </c>
      <c r="N31" s="1">
        <f>L31/1.4574*73/100</f>
        <v>30.053519967064634</v>
      </c>
      <c r="O31" s="8">
        <v>310000</v>
      </c>
      <c r="P31" s="4" t="s">
        <v>37</v>
      </c>
      <c r="Q31" s="8" t="s">
        <v>38</v>
      </c>
      <c r="R31" s="8" t="s">
        <v>38</v>
      </c>
      <c r="S31" s="8" t="s">
        <v>38</v>
      </c>
      <c r="T31" s="8" t="s">
        <v>38</v>
      </c>
      <c r="U31" s="8">
        <v>16131.11</v>
      </c>
      <c r="V31" s="4" t="s">
        <v>37</v>
      </c>
      <c r="W31" s="8">
        <v>157743.36</v>
      </c>
      <c r="X31" s="4" t="s">
        <v>37</v>
      </c>
      <c r="Y31" s="4" t="s">
        <v>104</v>
      </c>
      <c r="Z31" s="4">
        <v>6</v>
      </c>
      <c r="AA31" s="4" t="s">
        <v>37</v>
      </c>
      <c r="AB31" s="1">
        <f>Z31/1.4574*73/100</f>
        <v>3.0053519967064637</v>
      </c>
      <c r="AC31" s="4" t="s">
        <v>46</v>
      </c>
      <c r="AD31" s="4" t="s">
        <v>105</v>
      </c>
      <c r="AE31" s="4">
        <v>2.4</v>
      </c>
      <c r="AF31" s="4" t="s">
        <v>37</v>
      </c>
      <c r="AG31" s="1">
        <f>AE31/1.4574*73/100</f>
        <v>1.2021407986825854</v>
      </c>
      <c r="AH31" s="4">
        <v>3.08</v>
      </c>
    </row>
    <row r="32" spans="1:34" ht="12.75">
      <c r="A32" s="4" t="s">
        <v>95</v>
      </c>
      <c r="B32" s="4">
        <v>512</v>
      </c>
      <c r="C32" s="3" t="s">
        <v>106</v>
      </c>
      <c r="D32" s="4">
        <v>145</v>
      </c>
      <c r="E32" s="4" t="s">
        <v>37</v>
      </c>
      <c r="F32" s="4">
        <v>105.85</v>
      </c>
      <c r="G32" s="1">
        <f t="shared" si="2"/>
        <v>72.6293399204062</v>
      </c>
      <c r="H32" s="7">
        <v>10000</v>
      </c>
      <c r="I32" s="4">
        <v>250</v>
      </c>
      <c r="J32" s="4" t="s">
        <v>37</v>
      </c>
      <c r="K32" s="1">
        <f>I32/1.4574*73/100</f>
        <v>125.22299986276931</v>
      </c>
      <c r="L32" s="4">
        <v>50</v>
      </c>
      <c r="M32" s="4" t="s">
        <v>37</v>
      </c>
      <c r="N32" s="1">
        <f>L32/1.4574*73/100</f>
        <v>25.04459997255386</v>
      </c>
      <c r="O32" s="8">
        <v>1025000</v>
      </c>
      <c r="P32" s="4" t="s">
        <v>37</v>
      </c>
      <c r="Q32" s="8" t="s">
        <v>38</v>
      </c>
      <c r="R32" s="8" t="s">
        <v>38</v>
      </c>
      <c r="S32" s="8" t="s">
        <v>38</v>
      </c>
      <c r="T32" s="8" t="s">
        <v>38</v>
      </c>
      <c r="U32" s="8" t="s">
        <v>38</v>
      </c>
      <c r="V32" s="4" t="s">
        <v>38</v>
      </c>
      <c r="W32" s="8">
        <v>25049.56</v>
      </c>
      <c r="X32" s="4" t="s">
        <v>37</v>
      </c>
      <c r="Y32" s="4" t="s">
        <v>45</v>
      </c>
      <c r="Z32" s="4">
        <v>5</v>
      </c>
      <c r="AA32" s="4" t="s">
        <v>37</v>
      </c>
      <c r="AB32" s="1">
        <f>Z32/1.4574*73/100</f>
        <v>2.5044599972553865</v>
      </c>
      <c r="AC32" s="4" t="s">
        <v>107</v>
      </c>
      <c r="AD32" s="4" t="s">
        <v>108</v>
      </c>
      <c r="AE32" s="4">
        <v>9</v>
      </c>
      <c r="AF32" s="4" t="s">
        <v>37</v>
      </c>
      <c r="AG32" s="1">
        <f>AE32/1.4574*73/100</f>
        <v>4.508027995059695</v>
      </c>
      <c r="AH32" s="4">
        <v>6.2</v>
      </c>
    </row>
    <row r="33" spans="1:35" ht="12.75">
      <c r="A33" s="4" t="s">
        <v>95</v>
      </c>
      <c r="B33" s="4">
        <v>513</v>
      </c>
      <c r="C33" s="3" t="s">
        <v>109</v>
      </c>
      <c r="D33" s="4">
        <v>17.5</v>
      </c>
      <c r="E33" s="4" t="s">
        <v>37</v>
      </c>
      <c r="F33" s="4">
        <v>12.77</v>
      </c>
      <c r="G33" s="1">
        <f t="shared" si="2"/>
        <v>8.762179223274323</v>
      </c>
      <c r="H33" s="7">
        <v>30000</v>
      </c>
      <c r="I33" s="7">
        <v>100</v>
      </c>
      <c r="J33" s="4" t="s">
        <v>37</v>
      </c>
      <c r="K33" s="1">
        <f>I33/1.4574*73/100</f>
        <v>50.08919994510772</v>
      </c>
      <c r="L33" s="4">
        <v>20</v>
      </c>
      <c r="M33" s="4" t="s">
        <v>37</v>
      </c>
      <c r="N33" s="1">
        <f>L33/1.4574*73/100</f>
        <v>10.017839989021546</v>
      </c>
      <c r="O33" s="8">
        <v>150000</v>
      </c>
      <c r="P33" s="4" t="s">
        <v>37</v>
      </c>
      <c r="Q33" s="8" t="s">
        <v>38</v>
      </c>
      <c r="R33" s="8" t="s">
        <v>38</v>
      </c>
      <c r="S33" s="8" t="s">
        <v>38</v>
      </c>
      <c r="T33" s="8" t="s">
        <v>38</v>
      </c>
      <c r="U33" s="8">
        <v>81106.91</v>
      </c>
      <c r="V33" s="4" t="s">
        <v>37</v>
      </c>
      <c r="W33" s="8">
        <v>521766.14</v>
      </c>
      <c r="X33" s="4" t="s">
        <v>37</v>
      </c>
      <c r="Y33" s="4" t="s">
        <v>45</v>
      </c>
      <c r="Z33" s="4">
        <v>2.5</v>
      </c>
      <c r="AA33" s="4" t="s">
        <v>69</v>
      </c>
      <c r="AB33" s="1">
        <f>Z33/100*N33</f>
        <v>0.25044599972553866</v>
      </c>
      <c r="AC33" s="4" t="s">
        <v>46</v>
      </c>
      <c r="AD33" s="4" t="s">
        <v>110</v>
      </c>
      <c r="AE33" s="4">
        <v>1.17</v>
      </c>
      <c r="AF33" s="4" t="s">
        <v>37</v>
      </c>
      <c r="AG33" s="1">
        <f>AE33/1.4574*73/100</f>
        <v>0.5860436393577604</v>
      </c>
      <c r="AH33" s="4">
        <v>6.69</v>
      </c>
      <c r="AI33" s="3" t="s">
        <v>111</v>
      </c>
    </row>
    <row r="34" spans="1:35" ht="12.75">
      <c r="A34" s="4"/>
      <c r="B34" s="4"/>
      <c r="C34" s="6"/>
      <c r="D34" s="4"/>
      <c r="F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C34" s="4"/>
      <c r="AD34" s="4"/>
      <c r="AE34" s="4"/>
      <c r="AF34" s="4"/>
      <c r="AG34" s="4"/>
      <c r="AH34" s="4"/>
      <c r="AI34" s="3" t="s">
        <v>111</v>
      </c>
    </row>
    <row r="35" spans="1:34" ht="12.75">
      <c r="A35" s="4" t="s">
        <v>112</v>
      </c>
      <c r="B35" s="4">
        <v>601</v>
      </c>
      <c r="C35" s="3" t="s">
        <v>113</v>
      </c>
      <c r="D35" s="4">
        <v>171.7</v>
      </c>
      <c r="E35" s="4" t="s">
        <v>37</v>
      </c>
      <c r="F35" s="4">
        <v>125.34</v>
      </c>
      <c r="G35" s="1">
        <f>F35/1.4574</f>
        <v>86.00247015232605</v>
      </c>
      <c r="H35" s="7">
        <v>8000</v>
      </c>
      <c r="I35" s="4">
        <v>250</v>
      </c>
      <c r="J35" s="4" t="s">
        <v>37</v>
      </c>
      <c r="K35" s="1">
        <f>I35/1.4574*73/100</f>
        <v>125.22299986276931</v>
      </c>
      <c r="L35" s="4">
        <v>50</v>
      </c>
      <c r="M35" s="4" t="s">
        <v>37</v>
      </c>
      <c r="N35" s="1">
        <f>L35/1.4574*73/100</f>
        <v>25.04459997255386</v>
      </c>
      <c r="O35" s="7">
        <v>1000000</v>
      </c>
      <c r="P35" s="4" t="s">
        <v>37</v>
      </c>
      <c r="Q35" s="7" t="s">
        <v>38</v>
      </c>
      <c r="R35" s="7" t="s">
        <v>38</v>
      </c>
      <c r="S35" s="7" t="s">
        <v>38</v>
      </c>
      <c r="T35" s="7" t="s">
        <v>38</v>
      </c>
      <c r="U35" s="7" t="s">
        <v>38</v>
      </c>
      <c r="V35" s="4" t="s">
        <v>38</v>
      </c>
      <c r="W35" s="8">
        <v>238450.47</v>
      </c>
      <c r="X35" s="4" t="s">
        <v>37</v>
      </c>
      <c r="Y35" s="4" t="s">
        <v>45</v>
      </c>
      <c r="Z35" s="4">
        <v>16</v>
      </c>
      <c r="AA35" s="4" t="s">
        <v>37</v>
      </c>
      <c r="AB35" s="1">
        <f>Z35/1.4574*73/100</f>
        <v>8.014271991217237</v>
      </c>
      <c r="AC35" s="4" t="s">
        <v>46</v>
      </c>
      <c r="AD35" s="4" t="s">
        <v>114</v>
      </c>
      <c r="AE35" s="4">
        <v>17.17</v>
      </c>
      <c r="AF35" s="4" t="s">
        <v>37</v>
      </c>
      <c r="AG35" s="1">
        <f>AE35/$D$20*$G$20</f>
        <v>8.623878139151916</v>
      </c>
      <c r="AH35" s="4">
        <v>10</v>
      </c>
    </row>
    <row r="36" spans="1:34" ht="12.75">
      <c r="A36" s="4" t="s">
        <v>112</v>
      </c>
      <c r="B36" s="4">
        <v>602</v>
      </c>
      <c r="C36" s="3" t="s">
        <v>115</v>
      </c>
      <c r="D36" s="4">
        <v>75</v>
      </c>
      <c r="E36" s="4" t="s">
        <v>37</v>
      </c>
      <c r="F36" s="4">
        <v>54.38</v>
      </c>
      <c r="G36" s="1">
        <f>F36/1.4574</f>
        <v>37.31302319198573</v>
      </c>
      <c r="H36" s="7">
        <v>20000</v>
      </c>
      <c r="I36" s="4">
        <v>100</v>
      </c>
      <c r="J36" s="4" t="s">
        <v>37</v>
      </c>
      <c r="K36" s="1">
        <f>I36/1.4574*73/100</f>
        <v>50.08919994510772</v>
      </c>
      <c r="L36" s="4">
        <v>20</v>
      </c>
      <c r="M36" s="4" t="s">
        <v>37</v>
      </c>
      <c r="N36" s="1">
        <f>L36/1.4574*73/100</f>
        <v>10.017839989021546</v>
      </c>
      <c r="O36" s="7">
        <v>875000</v>
      </c>
      <c r="P36" s="4" t="s">
        <v>37</v>
      </c>
      <c r="Q36" s="7" t="s">
        <v>38</v>
      </c>
      <c r="R36" s="7" t="s">
        <v>38</v>
      </c>
      <c r="S36" s="7" t="s">
        <v>38</v>
      </c>
      <c r="T36" s="7" t="s">
        <v>38</v>
      </c>
      <c r="U36" s="7" t="s">
        <v>38</v>
      </c>
      <c r="V36" s="4" t="s">
        <v>38</v>
      </c>
      <c r="W36" s="8">
        <v>158495.49</v>
      </c>
      <c r="X36" s="4" t="s">
        <v>37</v>
      </c>
      <c r="Y36" s="4" t="s">
        <v>45</v>
      </c>
      <c r="Z36" s="4">
        <v>6</v>
      </c>
      <c r="AA36" s="4" t="s">
        <v>37</v>
      </c>
      <c r="AB36" s="1">
        <f>Z36/1.4574*73/100</f>
        <v>3.0053519967064637</v>
      </c>
      <c r="AC36" s="4" t="s">
        <v>46</v>
      </c>
      <c r="AD36" s="4" t="s">
        <v>116</v>
      </c>
      <c r="AE36" s="4">
        <v>6.33</v>
      </c>
      <c r="AF36" s="4" t="s">
        <v>37</v>
      </c>
      <c r="AG36" s="1">
        <f>AE36/1.4574*73/100</f>
        <v>3.170646356525319</v>
      </c>
      <c r="AH36" s="4">
        <v>8.44</v>
      </c>
    </row>
    <row r="37" spans="1:34" ht="12.75">
      <c r="A37" s="4"/>
      <c r="B37" s="4"/>
      <c r="C37" s="6"/>
      <c r="D37" s="4"/>
      <c r="F37" s="4"/>
      <c r="H37" s="4"/>
      <c r="I37" s="4"/>
      <c r="J37" s="4"/>
      <c r="K37" s="1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C37" s="4"/>
      <c r="AD37" s="4"/>
      <c r="AE37" s="4"/>
      <c r="AF37" s="4"/>
      <c r="AG37" s="4"/>
      <c r="AH37" s="4"/>
    </row>
    <row r="38" spans="1:34" ht="12.75">
      <c r="A38" s="4" t="s">
        <v>117</v>
      </c>
      <c r="B38" s="4">
        <v>703</v>
      </c>
      <c r="C38" s="3" t="s">
        <v>118</v>
      </c>
      <c r="D38" s="4" t="s">
        <v>38</v>
      </c>
      <c r="E38" s="4" t="s">
        <v>38</v>
      </c>
      <c r="F38" s="4">
        <v>232.5</v>
      </c>
      <c r="G38" s="1">
        <f>F38/1.4574</f>
        <v>159.53067105804857</v>
      </c>
      <c r="H38" s="7">
        <v>2867</v>
      </c>
      <c r="I38" s="4">
        <v>100</v>
      </c>
      <c r="J38" s="4" t="s">
        <v>16</v>
      </c>
      <c r="K38" s="1">
        <f>I38/1.4574</f>
        <v>68.61534239055852</v>
      </c>
      <c r="L38" s="4">
        <v>100</v>
      </c>
      <c r="M38" s="4" t="s">
        <v>16</v>
      </c>
      <c r="N38" s="1">
        <f>L38/1.4574</f>
        <v>68.61534239055852</v>
      </c>
      <c r="O38" s="8">
        <v>94089.75</v>
      </c>
      <c r="P38" s="4" t="s">
        <v>16</v>
      </c>
      <c r="Q38" s="8" t="s">
        <v>38</v>
      </c>
      <c r="R38" s="8" t="s">
        <v>38</v>
      </c>
      <c r="S38" s="8" t="s">
        <v>38</v>
      </c>
      <c r="T38" s="8" t="s">
        <v>38</v>
      </c>
      <c r="U38" s="8" t="s">
        <v>38</v>
      </c>
      <c r="V38" s="4" t="s">
        <v>38</v>
      </c>
      <c r="W38" s="8">
        <v>2137.34</v>
      </c>
      <c r="X38" s="4" t="s">
        <v>16</v>
      </c>
      <c r="Y38" s="4" t="s">
        <v>45</v>
      </c>
      <c r="Z38" s="4">
        <v>6</v>
      </c>
      <c r="AA38" s="4" t="s">
        <v>16</v>
      </c>
      <c r="AB38" s="1">
        <f>Z38/1.4574</f>
        <v>4.116920543433512</v>
      </c>
      <c r="AC38" s="4" t="s">
        <v>59</v>
      </c>
      <c r="AD38" s="4" t="s">
        <v>119</v>
      </c>
      <c r="AE38" s="4">
        <v>16</v>
      </c>
      <c r="AF38" s="4" t="s">
        <v>16</v>
      </c>
      <c r="AG38" s="1">
        <f>AE38/1.4574</f>
        <v>10.978454782489365</v>
      </c>
      <c r="AH38" s="4">
        <v>6.86</v>
      </c>
    </row>
    <row r="39" spans="1:34" ht="12.75">
      <c r="A39" s="4" t="s">
        <v>117</v>
      </c>
      <c r="B39" s="4">
        <v>704</v>
      </c>
      <c r="C39" s="3" t="s">
        <v>120</v>
      </c>
      <c r="D39" s="4" t="s">
        <v>38</v>
      </c>
      <c r="E39" s="4" t="s">
        <v>38</v>
      </c>
      <c r="F39" s="4">
        <v>37</v>
      </c>
      <c r="G39" s="1">
        <f>F39/1.4574</f>
        <v>25.387676684506655</v>
      </c>
      <c r="H39" s="7">
        <v>2100</v>
      </c>
      <c r="I39" s="4">
        <v>50</v>
      </c>
      <c r="J39" s="4" t="s">
        <v>16</v>
      </c>
      <c r="K39" s="1">
        <f>I39/1.4574</f>
        <v>34.30767119527926</v>
      </c>
      <c r="L39" s="4">
        <v>50</v>
      </c>
      <c r="M39" s="4" t="s">
        <v>16</v>
      </c>
      <c r="N39" s="1">
        <f>L39/1.4574</f>
        <v>34.30767119527926</v>
      </c>
      <c r="O39" s="8">
        <v>10000</v>
      </c>
      <c r="P39" s="4" t="s">
        <v>16</v>
      </c>
      <c r="Q39" s="8" t="s">
        <v>38</v>
      </c>
      <c r="R39" s="8" t="s">
        <v>38</v>
      </c>
      <c r="S39" s="8" t="s">
        <v>38</v>
      </c>
      <c r="T39" s="8" t="s">
        <v>38</v>
      </c>
      <c r="U39" s="8" t="s">
        <v>38</v>
      </c>
      <c r="V39" s="4" t="s">
        <v>38</v>
      </c>
      <c r="W39" s="4" t="s">
        <v>38</v>
      </c>
      <c r="X39" s="4" t="s">
        <v>38</v>
      </c>
      <c r="Y39" s="4" t="s">
        <v>121</v>
      </c>
      <c r="Z39" s="4">
        <v>3.5</v>
      </c>
      <c r="AA39" s="4" t="s">
        <v>69</v>
      </c>
      <c r="AB39" s="1">
        <f>Z39/100*N39</f>
        <v>1.2007684918347743</v>
      </c>
      <c r="AC39" s="4" t="s">
        <v>41</v>
      </c>
      <c r="AD39" s="4" t="s">
        <v>122</v>
      </c>
      <c r="AE39" s="4">
        <v>3.5</v>
      </c>
      <c r="AF39" s="4" t="s">
        <v>16</v>
      </c>
      <c r="AG39" s="1">
        <f>AE39/1.4574</f>
        <v>2.4015369836695486</v>
      </c>
      <c r="AH39" s="4">
        <v>9.46</v>
      </c>
    </row>
    <row r="40" spans="1:34" ht="12.75">
      <c r="A40" s="4" t="s">
        <v>117</v>
      </c>
      <c r="B40" s="4">
        <v>706</v>
      </c>
      <c r="C40" s="3" t="s">
        <v>123</v>
      </c>
      <c r="D40" s="4">
        <v>37</v>
      </c>
      <c r="E40" s="4" t="s">
        <v>37</v>
      </c>
      <c r="F40" s="4">
        <v>27.01</v>
      </c>
      <c r="G40" s="1">
        <f>F40/1.4574</f>
        <v>18.53300397968986</v>
      </c>
      <c r="H40" s="7">
        <v>20000</v>
      </c>
      <c r="I40" s="4">
        <v>50</v>
      </c>
      <c r="J40" s="4" t="s">
        <v>37</v>
      </c>
      <c r="K40" s="1">
        <f>I40/1.4574*73/100</f>
        <v>25.04459997255386</v>
      </c>
      <c r="L40" s="4">
        <v>50</v>
      </c>
      <c r="M40" s="4" t="s">
        <v>37</v>
      </c>
      <c r="N40" s="1">
        <f>L40/1.4574*73/100</f>
        <v>25.04459997255386</v>
      </c>
      <c r="O40" s="4" t="s">
        <v>38</v>
      </c>
      <c r="P40" s="4" t="s">
        <v>38</v>
      </c>
      <c r="Q40" s="4" t="s">
        <v>38</v>
      </c>
      <c r="R40" s="4" t="s">
        <v>38</v>
      </c>
      <c r="S40" s="4" t="s">
        <v>38</v>
      </c>
      <c r="T40" s="4" t="s">
        <v>38</v>
      </c>
      <c r="U40" s="4" t="s">
        <v>38</v>
      </c>
      <c r="V40" s="4" t="s">
        <v>38</v>
      </c>
      <c r="W40" s="8">
        <v>9225.4</v>
      </c>
      <c r="X40" s="4" t="s">
        <v>37</v>
      </c>
      <c r="Y40" s="4" t="s">
        <v>45</v>
      </c>
      <c r="Z40" s="4">
        <v>1.25</v>
      </c>
      <c r="AA40" s="4" t="s">
        <v>37</v>
      </c>
      <c r="AB40" s="1">
        <f>Z40/1.4574*73/100</f>
        <v>0.6261149993138466</v>
      </c>
      <c r="AC40" s="4" t="s">
        <v>59</v>
      </c>
      <c r="AD40" s="4" t="s">
        <v>119</v>
      </c>
      <c r="AE40" s="4">
        <v>2.92</v>
      </c>
      <c r="AF40" s="4" t="s">
        <v>37</v>
      </c>
      <c r="AG40" s="1">
        <f>AE40/1.4574*73/100</f>
        <v>1.4626046383971454</v>
      </c>
      <c r="AH40" s="4">
        <v>7.89</v>
      </c>
    </row>
    <row r="41" spans="1:34" ht="12.75">
      <c r="A41" s="4"/>
      <c r="B41" s="4"/>
      <c r="C41" s="6"/>
      <c r="D41" s="4"/>
      <c r="F41" s="4"/>
      <c r="H41" s="4"/>
      <c r="I41" s="4"/>
      <c r="J41" s="4"/>
      <c r="K41" s="1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C41" s="4"/>
      <c r="AD41" s="4"/>
      <c r="AE41" s="4"/>
      <c r="AF41" s="4"/>
      <c r="AG41" s="4"/>
      <c r="AH41" s="4"/>
    </row>
    <row r="42" spans="1:34" ht="12.75">
      <c r="A42" s="4" t="s">
        <v>124</v>
      </c>
      <c r="B42" s="4">
        <v>812</v>
      </c>
      <c r="C42" s="3" t="s">
        <v>125</v>
      </c>
      <c r="D42" s="4" t="s">
        <v>38</v>
      </c>
      <c r="E42" s="4" t="s">
        <v>38</v>
      </c>
      <c r="F42" s="4">
        <v>1</v>
      </c>
      <c r="G42" s="1">
        <f>F42/1.4574</f>
        <v>0.6861534239055853</v>
      </c>
      <c r="H42" s="7">
        <v>20000</v>
      </c>
      <c r="I42" s="4">
        <v>100</v>
      </c>
      <c r="J42" s="4" t="s">
        <v>16</v>
      </c>
      <c r="K42" s="1">
        <f>I42/1.4574</f>
        <v>68.61534239055852</v>
      </c>
      <c r="L42" s="4">
        <v>100</v>
      </c>
      <c r="M42" s="4" t="s">
        <v>16</v>
      </c>
      <c r="N42" s="1">
        <f>L42/1.4574</f>
        <v>68.61534239055852</v>
      </c>
      <c r="O42" s="8" t="s">
        <v>38</v>
      </c>
      <c r="P42" s="4" t="s">
        <v>38</v>
      </c>
      <c r="Q42" s="8" t="s">
        <v>38</v>
      </c>
      <c r="R42" s="8" t="s">
        <v>38</v>
      </c>
      <c r="S42" s="8" t="s">
        <v>38</v>
      </c>
      <c r="T42" s="8" t="s">
        <v>38</v>
      </c>
      <c r="U42" s="8" t="s">
        <v>38</v>
      </c>
      <c r="V42" s="4" t="s">
        <v>38</v>
      </c>
      <c r="W42" s="8">
        <v>-107656.99</v>
      </c>
      <c r="X42" s="4" t="s">
        <v>16</v>
      </c>
      <c r="Y42" s="4" t="s">
        <v>45</v>
      </c>
      <c r="Z42" s="4">
        <v>0</v>
      </c>
      <c r="AA42" s="4" t="s">
        <v>38</v>
      </c>
      <c r="AB42" s="1">
        <v>0</v>
      </c>
      <c r="AC42" s="4" t="s">
        <v>38</v>
      </c>
      <c r="AD42" s="4" t="s">
        <v>38</v>
      </c>
      <c r="AE42" s="4">
        <v>0</v>
      </c>
      <c r="AF42" s="4" t="s">
        <v>38</v>
      </c>
      <c r="AG42" s="4" t="s">
        <v>38</v>
      </c>
      <c r="AH42" s="4" t="s">
        <v>38</v>
      </c>
    </row>
    <row r="43" spans="1:34" ht="12.75">
      <c r="A43" s="4" t="s">
        <v>124</v>
      </c>
      <c r="B43" s="4">
        <v>813</v>
      </c>
      <c r="C43" s="3" t="s">
        <v>126</v>
      </c>
      <c r="D43" s="4">
        <v>7</v>
      </c>
      <c r="E43" s="4" t="s">
        <v>37</v>
      </c>
      <c r="F43" s="4">
        <v>5.11</v>
      </c>
      <c r="G43" s="1">
        <f>F43/1.4574</f>
        <v>3.506243996157541</v>
      </c>
      <c r="H43" s="7">
        <v>58580</v>
      </c>
      <c r="I43" s="4">
        <v>4</v>
      </c>
      <c r="J43" s="4" t="s">
        <v>37</v>
      </c>
      <c r="K43" s="1">
        <f>I43/1.4574*73/100</f>
        <v>2.0035679978043093</v>
      </c>
      <c r="L43" s="4">
        <v>3.75</v>
      </c>
      <c r="M43" s="4" t="s">
        <v>37</v>
      </c>
      <c r="N43" s="1">
        <f>L43/1.4574*73/100</f>
        <v>1.8783449979415396</v>
      </c>
      <c r="O43" s="8" t="s">
        <v>38</v>
      </c>
      <c r="P43" s="4" t="s">
        <v>38</v>
      </c>
      <c r="Q43" s="8" t="s">
        <v>38</v>
      </c>
      <c r="R43" s="8" t="s">
        <v>38</v>
      </c>
      <c r="S43" s="8" t="s">
        <v>38</v>
      </c>
      <c r="T43" s="8" t="s">
        <v>38</v>
      </c>
      <c r="U43" s="8" t="s">
        <v>38</v>
      </c>
      <c r="V43" s="4" t="s">
        <v>38</v>
      </c>
      <c r="W43" s="8">
        <v>15005.68</v>
      </c>
      <c r="X43" s="4" t="s">
        <v>37</v>
      </c>
      <c r="Y43" s="4" t="s">
        <v>127</v>
      </c>
      <c r="Z43" s="4">
        <v>0</v>
      </c>
      <c r="AA43" s="4" t="s">
        <v>38</v>
      </c>
      <c r="AB43" s="1">
        <v>0</v>
      </c>
      <c r="AC43" s="4" t="s">
        <v>38</v>
      </c>
      <c r="AD43" s="4" t="s">
        <v>38</v>
      </c>
      <c r="AE43" s="4" t="s">
        <v>38</v>
      </c>
      <c r="AF43" s="4" t="s">
        <v>38</v>
      </c>
      <c r="AG43" s="4" t="s">
        <v>38</v>
      </c>
      <c r="AH43" s="4" t="s">
        <v>38</v>
      </c>
    </row>
    <row r="44" spans="1:34" ht="12.75">
      <c r="A44" s="4" t="s">
        <v>124</v>
      </c>
      <c r="B44" s="4">
        <v>814</v>
      </c>
      <c r="C44" s="3" t="s">
        <v>128</v>
      </c>
      <c r="D44" s="4">
        <v>1.7</v>
      </c>
      <c r="E44" s="4" t="s">
        <v>37</v>
      </c>
      <c r="F44" s="4">
        <v>1.24</v>
      </c>
      <c r="G44" s="1">
        <f>F44/1.4574</f>
        <v>0.8508302456429258</v>
      </c>
      <c r="H44" s="7">
        <v>28509</v>
      </c>
      <c r="I44" s="4">
        <v>1</v>
      </c>
      <c r="J44" s="4" t="s">
        <v>37</v>
      </c>
      <c r="K44" s="1">
        <f>I44/1.4574*73/100</f>
        <v>0.5008919994510773</v>
      </c>
      <c r="L44" s="4">
        <v>1</v>
      </c>
      <c r="M44" s="4" t="s">
        <v>37</v>
      </c>
      <c r="N44" s="1">
        <f>L44/1.4574*73/100</f>
        <v>0.5008919994510773</v>
      </c>
      <c r="O44" s="8" t="s">
        <v>38</v>
      </c>
      <c r="P44" s="4" t="s">
        <v>38</v>
      </c>
      <c r="Q44" s="8" t="s">
        <v>38</v>
      </c>
      <c r="R44" s="8" t="s">
        <v>38</v>
      </c>
      <c r="S44" s="8" t="s">
        <v>38</v>
      </c>
      <c r="T44" s="8" t="s">
        <v>38</v>
      </c>
      <c r="U44" s="8" t="s">
        <v>38</v>
      </c>
      <c r="V44" s="4" t="s">
        <v>38</v>
      </c>
      <c r="W44" s="8">
        <v>15005.68</v>
      </c>
      <c r="X44" s="4" t="s">
        <v>37</v>
      </c>
      <c r="Y44" s="4" t="s">
        <v>127</v>
      </c>
      <c r="Z44" s="4">
        <v>0</v>
      </c>
      <c r="AA44" s="4" t="s">
        <v>38</v>
      </c>
      <c r="AB44" s="1">
        <v>0</v>
      </c>
      <c r="AC44" s="4" t="s">
        <v>38</v>
      </c>
      <c r="AD44" s="4" t="s">
        <v>38</v>
      </c>
      <c r="AE44" s="4" t="s">
        <v>38</v>
      </c>
      <c r="AF44" s="4" t="s">
        <v>38</v>
      </c>
      <c r="AG44" s="4" t="s">
        <v>38</v>
      </c>
      <c r="AH44" s="4" t="s">
        <v>38</v>
      </c>
    </row>
    <row r="45" spans="1:34" ht="12.75">
      <c r="A45" s="4" t="s">
        <v>124</v>
      </c>
      <c r="B45" s="4">
        <v>815</v>
      </c>
      <c r="C45" s="3" t="s">
        <v>129</v>
      </c>
      <c r="D45" s="4">
        <v>4.5</v>
      </c>
      <c r="E45" s="4" t="s">
        <v>37</v>
      </c>
      <c r="F45" s="4">
        <v>3.28</v>
      </c>
      <c r="G45" s="1">
        <f>F45/1.4574</f>
        <v>2.2505832304103195</v>
      </c>
      <c r="H45" s="7">
        <v>45000</v>
      </c>
      <c r="I45" s="4">
        <v>5</v>
      </c>
      <c r="J45" s="4" t="s">
        <v>37</v>
      </c>
      <c r="K45" s="1">
        <f>I45/1.4574*73/100</f>
        <v>2.5044599972553865</v>
      </c>
      <c r="L45" s="4">
        <v>5</v>
      </c>
      <c r="M45" s="4" t="s">
        <v>37</v>
      </c>
      <c r="N45" s="1">
        <f>L45/1.4574*73/100</f>
        <v>2.5044599972553865</v>
      </c>
      <c r="O45" s="8">
        <v>16910.36</v>
      </c>
      <c r="P45" s="4" t="s">
        <v>37</v>
      </c>
      <c r="Q45" s="8" t="s">
        <v>38</v>
      </c>
      <c r="R45" s="8" t="s">
        <v>38</v>
      </c>
      <c r="S45" s="8" t="s">
        <v>38</v>
      </c>
      <c r="T45" s="8" t="s">
        <v>38</v>
      </c>
      <c r="U45" s="8" t="s">
        <v>38</v>
      </c>
      <c r="V45" s="4" t="s">
        <v>38</v>
      </c>
      <c r="W45" s="8" t="s">
        <v>38</v>
      </c>
      <c r="X45" s="4" t="s">
        <v>38</v>
      </c>
      <c r="Y45" s="4" t="s">
        <v>81</v>
      </c>
      <c r="Z45" s="4">
        <v>5</v>
      </c>
      <c r="AA45" s="4" t="s">
        <v>69</v>
      </c>
      <c r="AB45" s="1">
        <f>Z45/100*N45</f>
        <v>0.12522299986276933</v>
      </c>
      <c r="AC45" s="4" t="s">
        <v>41</v>
      </c>
      <c r="AD45" s="4" t="s">
        <v>130</v>
      </c>
      <c r="AE45" s="4">
        <v>0.92</v>
      </c>
      <c r="AF45" s="4" t="s">
        <v>37</v>
      </c>
      <c r="AG45" s="1">
        <f>AE45/1.4574*73/100</f>
        <v>0.4608206394949911</v>
      </c>
      <c r="AH45" s="4">
        <v>20.44</v>
      </c>
    </row>
    <row r="46" spans="1:35" ht="12.75">
      <c r="A46" s="4" t="s">
        <v>124</v>
      </c>
      <c r="B46" s="4">
        <v>816</v>
      </c>
      <c r="C46" s="3" t="s">
        <v>131</v>
      </c>
      <c r="D46" s="4">
        <v>5</v>
      </c>
      <c r="E46" s="4" t="s">
        <v>37</v>
      </c>
      <c r="F46" s="4">
        <v>3.65</v>
      </c>
      <c r="G46" s="1">
        <f>F46/1.4574</f>
        <v>2.504459997255386</v>
      </c>
      <c r="H46" s="7">
        <v>200000</v>
      </c>
      <c r="I46" s="4">
        <v>1</v>
      </c>
      <c r="J46" s="4" t="s">
        <v>40</v>
      </c>
      <c r="K46" s="1">
        <f>I46/$D$16*$G$16</f>
        <v>4.576643337450253</v>
      </c>
      <c r="L46" s="9" t="s">
        <v>132</v>
      </c>
      <c r="M46" s="4" t="s">
        <v>40</v>
      </c>
      <c r="N46" s="1">
        <f>166/240*$G$16</f>
        <v>3.1655116417364253</v>
      </c>
      <c r="O46" s="8">
        <v>0</v>
      </c>
      <c r="P46" s="4" t="s">
        <v>38</v>
      </c>
      <c r="Q46" s="8" t="s">
        <v>38</v>
      </c>
      <c r="R46" s="8" t="s">
        <v>38</v>
      </c>
      <c r="S46" s="8" t="s">
        <v>38</v>
      </c>
      <c r="T46" s="8" t="s">
        <v>38</v>
      </c>
      <c r="U46" s="8" t="s">
        <v>38</v>
      </c>
      <c r="V46" s="4" t="s">
        <v>38</v>
      </c>
      <c r="W46" s="8" t="s">
        <v>133</v>
      </c>
      <c r="X46" s="4" t="s">
        <v>40</v>
      </c>
      <c r="Y46" s="4" t="s">
        <v>134</v>
      </c>
      <c r="Z46" s="4">
        <v>0.21</v>
      </c>
      <c r="AA46" s="4" t="s">
        <v>37</v>
      </c>
      <c r="AB46" s="1">
        <f>Z46/1.4574*73/100</f>
        <v>0.10518731988472622</v>
      </c>
      <c r="AC46" s="4" t="s">
        <v>38</v>
      </c>
      <c r="AD46" s="4" t="s">
        <v>135</v>
      </c>
      <c r="AE46" s="4" t="s">
        <v>38</v>
      </c>
      <c r="AF46" s="4" t="s">
        <v>38</v>
      </c>
      <c r="AG46" s="4" t="s">
        <v>38</v>
      </c>
      <c r="AH46" s="4" t="s">
        <v>38</v>
      </c>
      <c r="AI46" s="3" t="s">
        <v>136</v>
      </c>
    </row>
    <row r="47" spans="1:34" ht="12.75">
      <c r="A47" s="4"/>
      <c r="B47" s="4"/>
      <c r="C47" s="6"/>
      <c r="D47" s="4"/>
      <c r="F47" s="4"/>
      <c r="H47" s="4"/>
      <c r="I47" s="4"/>
      <c r="J47" s="4"/>
      <c r="K47" s="1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C47" s="4"/>
      <c r="AD47" s="4"/>
      <c r="AE47" s="4"/>
      <c r="AF47" s="4"/>
      <c r="AG47" s="4"/>
      <c r="AH47" s="4"/>
    </row>
    <row r="48" spans="1:34" ht="12.75">
      <c r="A48" s="4" t="s">
        <v>137</v>
      </c>
      <c r="B48" s="4">
        <v>901</v>
      </c>
      <c r="C48" s="3" t="s">
        <v>138</v>
      </c>
      <c r="D48" s="4" t="s">
        <v>38</v>
      </c>
      <c r="E48" s="4" t="s">
        <v>38</v>
      </c>
      <c r="F48" s="4">
        <v>147.5</v>
      </c>
      <c r="G48" s="1">
        <f>F48/1.4574</f>
        <v>101.20763002607383</v>
      </c>
      <c r="H48" s="7">
        <v>2000</v>
      </c>
      <c r="I48" s="4">
        <v>100</v>
      </c>
      <c r="J48" s="4" t="s">
        <v>16</v>
      </c>
      <c r="K48" s="1">
        <f>I48/1.4574</f>
        <v>68.61534239055852</v>
      </c>
      <c r="L48" s="4">
        <v>100</v>
      </c>
      <c r="M48" s="4" t="s">
        <v>16</v>
      </c>
      <c r="N48" s="1">
        <f>L48/1.4574</f>
        <v>68.61534239055852</v>
      </c>
      <c r="O48" s="8">
        <v>74004.48</v>
      </c>
      <c r="P48" s="4" t="s">
        <v>16</v>
      </c>
      <c r="Q48" s="8" t="s">
        <v>38</v>
      </c>
      <c r="R48" s="8" t="s">
        <v>38</v>
      </c>
      <c r="S48" s="8" t="s">
        <v>38</v>
      </c>
      <c r="T48" s="8" t="s">
        <v>38</v>
      </c>
      <c r="U48" s="8" t="s">
        <v>38</v>
      </c>
      <c r="V48" s="4" t="s">
        <v>38</v>
      </c>
      <c r="W48" s="8">
        <v>2629.13</v>
      </c>
      <c r="X48" s="4" t="s">
        <v>16</v>
      </c>
      <c r="Y48" s="4" t="s">
        <v>45</v>
      </c>
      <c r="Z48" s="4">
        <v>7.5</v>
      </c>
      <c r="AA48" s="4" t="s">
        <v>69</v>
      </c>
      <c r="AB48" s="1">
        <f>Z48/100*N48</f>
        <v>5.146150679291889</v>
      </c>
      <c r="AC48" s="4" t="s">
        <v>59</v>
      </c>
      <c r="AD48" s="4" t="s">
        <v>139</v>
      </c>
      <c r="AE48" s="4">
        <v>12.17</v>
      </c>
      <c r="AF48" s="4" t="s">
        <v>16</v>
      </c>
      <c r="AG48" s="1">
        <f>AE48/1.4574</f>
        <v>8.350487168930973</v>
      </c>
      <c r="AH48" s="4">
        <v>8.25</v>
      </c>
    </row>
    <row r="49" spans="1:34" ht="12.75">
      <c r="A49" s="4" t="s">
        <v>137</v>
      </c>
      <c r="B49" s="4">
        <v>902</v>
      </c>
      <c r="C49" s="3" t="s">
        <v>140</v>
      </c>
      <c r="D49" s="4" t="s">
        <v>38</v>
      </c>
      <c r="E49" s="4" t="s">
        <v>38</v>
      </c>
      <c r="F49" s="4">
        <v>122.5</v>
      </c>
      <c r="G49" s="1">
        <f>F49/1.4574</f>
        <v>84.0537944284342</v>
      </c>
      <c r="H49" s="7">
        <v>1000</v>
      </c>
      <c r="I49" s="4">
        <v>100</v>
      </c>
      <c r="J49" s="4" t="s">
        <v>16</v>
      </c>
      <c r="K49" s="1">
        <f>I49/1.4574</f>
        <v>68.61534239055852</v>
      </c>
      <c r="L49" s="4">
        <v>100</v>
      </c>
      <c r="M49" s="4" t="s">
        <v>16</v>
      </c>
      <c r="N49" s="1">
        <f>L49/1.4574</f>
        <v>68.61534239055852</v>
      </c>
      <c r="O49" s="8">
        <v>19500</v>
      </c>
      <c r="P49" s="4" t="s">
        <v>16</v>
      </c>
      <c r="Q49" s="8" t="s">
        <v>38</v>
      </c>
      <c r="R49" s="8" t="s">
        <v>38</v>
      </c>
      <c r="S49" s="8" t="s">
        <v>38</v>
      </c>
      <c r="T49" s="8" t="s">
        <v>38</v>
      </c>
      <c r="U49" s="8" t="s">
        <v>38</v>
      </c>
      <c r="V49" s="4" t="s">
        <v>38</v>
      </c>
      <c r="W49" s="8">
        <v>1700.05</v>
      </c>
      <c r="X49" s="4" t="s">
        <v>16</v>
      </c>
      <c r="Y49" s="4" t="s">
        <v>45</v>
      </c>
      <c r="Z49" s="4">
        <v>6</v>
      </c>
      <c r="AA49" s="4" t="s">
        <v>69</v>
      </c>
      <c r="AB49" s="1">
        <f>Z49/100*N49</f>
        <v>4.116920543433511</v>
      </c>
      <c r="AC49" s="4" t="s">
        <v>59</v>
      </c>
      <c r="AD49" s="4" t="s">
        <v>139</v>
      </c>
      <c r="AE49" s="4">
        <v>8.33</v>
      </c>
      <c r="AF49" s="4" t="s">
        <v>16</v>
      </c>
      <c r="AG49" s="1">
        <f>AE49/1.4574</f>
        <v>5.7156580211335255</v>
      </c>
      <c r="AH49" s="4">
        <v>6.8</v>
      </c>
    </row>
    <row r="50" spans="1:34" ht="12.75">
      <c r="A50" s="4"/>
      <c r="B50" s="4"/>
      <c r="C50" s="6"/>
      <c r="D50" s="4"/>
      <c r="F50" s="4"/>
      <c r="H50" s="4"/>
      <c r="I50" s="4"/>
      <c r="J50" s="4"/>
      <c r="K50" s="1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C50" s="4"/>
      <c r="AD50" s="4"/>
      <c r="AE50" s="4"/>
      <c r="AF50" s="4"/>
      <c r="AG50" s="4"/>
      <c r="AH50" s="4"/>
    </row>
    <row r="51" spans="1:34" ht="12.75">
      <c r="A51" s="4" t="s">
        <v>141</v>
      </c>
      <c r="B51" s="4">
        <v>1029</v>
      </c>
      <c r="C51" s="3" t="s">
        <v>142</v>
      </c>
      <c r="D51" s="4" t="s">
        <v>38</v>
      </c>
      <c r="E51" s="4" t="s">
        <v>38</v>
      </c>
      <c r="F51" s="4">
        <v>205</v>
      </c>
      <c r="G51" s="1">
        <f aca="true" t="shared" si="3" ref="G51:G64">F51/1.4574</f>
        <v>140.66145190064498</v>
      </c>
      <c r="H51" s="7">
        <v>2000</v>
      </c>
      <c r="I51" s="4">
        <v>100</v>
      </c>
      <c r="J51" s="4" t="s">
        <v>16</v>
      </c>
      <c r="K51" s="1">
        <f>I51/1.4574</f>
        <v>68.61534239055852</v>
      </c>
      <c r="L51" s="4">
        <v>100</v>
      </c>
      <c r="M51" s="4" t="s">
        <v>16</v>
      </c>
      <c r="N51" s="1">
        <f>L51/1.4574</f>
        <v>68.61534239055852</v>
      </c>
      <c r="O51" s="8">
        <v>100000</v>
      </c>
      <c r="P51" s="4" t="s">
        <v>16</v>
      </c>
      <c r="Q51" s="8" t="s">
        <v>38</v>
      </c>
      <c r="R51" s="8" t="s">
        <v>38</v>
      </c>
      <c r="S51" s="8" t="s">
        <v>38</v>
      </c>
      <c r="T51" s="8" t="s">
        <v>38</v>
      </c>
      <c r="U51" s="8" t="s">
        <v>38</v>
      </c>
      <c r="V51" s="4" t="s">
        <v>38</v>
      </c>
      <c r="W51" s="8">
        <v>3842.79</v>
      </c>
      <c r="X51" s="4" t="s">
        <v>16</v>
      </c>
      <c r="Y51" s="4" t="s">
        <v>45</v>
      </c>
      <c r="Z51" s="4">
        <v>6</v>
      </c>
      <c r="AA51" s="4" t="s">
        <v>16</v>
      </c>
      <c r="AB51" s="1">
        <f>Z51/1.4574</f>
        <v>4.116920543433512</v>
      </c>
      <c r="AC51" s="4" t="s">
        <v>41</v>
      </c>
      <c r="AD51" s="4" t="s">
        <v>143</v>
      </c>
      <c r="AE51" s="4">
        <v>17.1</v>
      </c>
      <c r="AF51" s="4" t="s">
        <v>16</v>
      </c>
      <c r="AG51" s="1">
        <f>AE51/1.4574</f>
        <v>11.733223548785508</v>
      </c>
      <c r="AH51" s="4">
        <v>8.34</v>
      </c>
    </row>
    <row r="52" spans="1:34" ht="12.75">
      <c r="A52" s="4" t="s">
        <v>141</v>
      </c>
      <c r="B52" s="4">
        <v>1007</v>
      </c>
      <c r="C52" s="3" t="s">
        <v>144</v>
      </c>
      <c r="D52" s="4" t="s">
        <v>38</v>
      </c>
      <c r="E52" s="4" t="s">
        <v>38</v>
      </c>
      <c r="F52" s="4">
        <v>165</v>
      </c>
      <c r="G52" s="1">
        <f t="shared" si="3"/>
        <v>113.21531494442156</v>
      </c>
      <c r="H52" s="7">
        <v>7200</v>
      </c>
      <c r="I52" s="4">
        <v>20</v>
      </c>
      <c r="J52" s="4" t="s">
        <v>40</v>
      </c>
      <c r="K52" s="1">
        <f>I52/$D$16*$G$16</f>
        <v>91.53286674900507</v>
      </c>
      <c r="L52" s="4">
        <v>20</v>
      </c>
      <c r="M52" s="4" t="s">
        <v>40</v>
      </c>
      <c r="N52" s="1">
        <f>L52/$D$16*$G$16</f>
        <v>91.53286674900507</v>
      </c>
      <c r="O52" s="8">
        <v>25723.08</v>
      </c>
      <c r="P52" s="4" t="s">
        <v>16</v>
      </c>
      <c r="Q52" s="8" t="s">
        <v>38</v>
      </c>
      <c r="R52" s="8" t="s">
        <v>38</v>
      </c>
      <c r="S52" s="8" t="s">
        <v>38</v>
      </c>
      <c r="T52" s="8" t="s">
        <v>38</v>
      </c>
      <c r="U52" s="8" t="s">
        <v>38</v>
      </c>
      <c r="V52" s="4" t="s">
        <v>38</v>
      </c>
      <c r="W52" s="8">
        <v>1774.85</v>
      </c>
      <c r="X52" s="4" t="s">
        <v>16</v>
      </c>
      <c r="Y52" s="4" t="s">
        <v>45</v>
      </c>
      <c r="Z52" s="4">
        <v>4.24</v>
      </c>
      <c r="AA52" s="4" t="s">
        <v>16</v>
      </c>
      <c r="AB52" s="1">
        <f>Z52/1.4574</f>
        <v>2.9092905173596817</v>
      </c>
      <c r="AC52" s="4" t="s">
        <v>59</v>
      </c>
      <c r="AD52" s="4" t="s">
        <v>145</v>
      </c>
      <c r="AE52" s="4">
        <v>9.34</v>
      </c>
      <c r="AF52" s="4" t="s">
        <v>16</v>
      </c>
      <c r="AG52" s="1">
        <f>AE52/1.4574</f>
        <v>6.408672979278166</v>
      </c>
      <c r="AH52" s="4">
        <v>5.66</v>
      </c>
    </row>
    <row r="53" spans="1:34" ht="12.75">
      <c r="A53" s="4" t="s">
        <v>141</v>
      </c>
      <c r="B53" s="4">
        <v>1032</v>
      </c>
      <c r="C53" s="3" t="s">
        <v>146</v>
      </c>
      <c r="D53" s="4">
        <v>4</v>
      </c>
      <c r="E53" s="4" t="s">
        <v>37</v>
      </c>
      <c r="F53" s="4">
        <v>2.92</v>
      </c>
      <c r="G53" s="1">
        <f t="shared" si="3"/>
        <v>2.003567997804309</v>
      </c>
      <c r="H53" s="7">
        <v>30000</v>
      </c>
      <c r="I53" s="4">
        <v>10</v>
      </c>
      <c r="J53" s="4" t="s">
        <v>37</v>
      </c>
      <c r="K53" s="1">
        <f>I53/1.4574*73/100</f>
        <v>5.008919994510773</v>
      </c>
      <c r="L53" s="4">
        <v>8</v>
      </c>
      <c r="M53" s="4" t="s">
        <v>37</v>
      </c>
      <c r="N53" s="1">
        <f>L53/1.4574*73/100</f>
        <v>4.0071359956086186</v>
      </c>
      <c r="O53" s="8" t="s">
        <v>38</v>
      </c>
      <c r="P53" s="4" t="s">
        <v>38</v>
      </c>
      <c r="Q53" s="8" t="s">
        <v>38</v>
      </c>
      <c r="R53" s="8" t="s">
        <v>38</v>
      </c>
      <c r="S53" s="8" t="s">
        <v>38</v>
      </c>
      <c r="T53" s="8" t="s">
        <v>38</v>
      </c>
      <c r="U53" s="8" t="s">
        <v>38</v>
      </c>
      <c r="V53" s="4" t="s">
        <v>38</v>
      </c>
      <c r="W53" s="8">
        <v>7248.47</v>
      </c>
      <c r="X53" s="4" t="s">
        <v>37</v>
      </c>
      <c r="Y53" s="4" t="s">
        <v>89</v>
      </c>
      <c r="Z53" s="4">
        <v>0</v>
      </c>
      <c r="AA53" s="4" t="s">
        <v>38</v>
      </c>
      <c r="AB53" s="1">
        <v>0</v>
      </c>
      <c r="AC53" s="4" t="s">
        <v>38</v>
      </c>
      <c r="AD53" s="4" t="s">
        <v>38</v>
      </c>
      <c r="AE53" s="4" t="s">
        <v>38</v>
      </c>
      <c r="AF53" s="4" t="s">
        <v>38</v>
      </c>
      <c r="AG53" s="4" t="s">
        <v>38</v>
      </c>
      <c r="AH53" s="4" t="s">
        <v>38</v>
      </c>
    </row>
    <row r="54" spans="1:34" ht="12.75">
      <c r="A54" s="4" t="s">
        <v>141</v>
      </c>
      <c r="B54" s="4">
        <v>1012</v>
      </c>
      <c r="C54" s="3" t="s">
        <v>147</v>
      </c>
      <c r="D54" s="4" t="s">
        <v>38</v>
      </c>
      <c r="E54" s="4" t="s">
        <v>38</v>
      </c>
      <c r="F54" s="4">
        <v>36</v>
      </c>
      <c r="G54" s="1">
        <f t="shared" si="3"/>
        <v>24.70152326060107</v>
      </c>
      <c r="H54" s="7">
        <v>5000</v>
      </c>
      <c r="I54" s="4">
        <v>50</v>
      </c>
      <c r="J54" s="4" t="s">
        <v>16</v>
      </c>
      <c r="K54" s="1">
        <f>I54/1.4574</f>
        <v>34.30767119527926</v>
      </c>
      <c r="L54" s="4">
        <v>50</v>
      </c>
      <c r="M54" s="4" t="s">
        <v>16</v>
      </c>
      <c r="N54" s="1">
        <f>L54/1.4574</f>
        <v>34.30767119527926</v>
      </c>
      <c r="O54" s="7" t="s">
        <v>38</v>
      </c>
      <c r="P54" s="4" t="s">
        <v>38</v>
      </c>
      <c r="Q54" s="7" t="s">
        <v>38</v>
      </c>
      <c r="R54" s="8" t="s">
        <v>38</v>
      </c>
      <c r="S54" s="8" t="s">
        <v>38</v>
      </c>
      <c r="T54" s="8" t="s">
        <v>38</v>
      </c>
      <c r="U54" s="8" t="s">
        <v>38</v>
      </c>
      <c r="V54" s="4" t="s">
        <v>38</v>
      </c>
      <c r="W54" s="8">
        <v>32108.66</v>
      </c>
      <c r="X54" s="4" t="s">
        <v>16</v>
      </c>
      <c r="Y54" s="4" t="s">
        <v>81</v>
      </c>
      <c r="Z54" s="4">
        <v>4</v>
      </c>
      <c r="AA54" s="4" t="s">
        <v>69</v>
      </c>
      <c r="AB54" s="1">
        <f aca="true" t="shared" si="4" ref="AB54:AB60">Z54/100*N54</f>
        <v>1.3723068478111704</v>
      </c>
      <c r="AC54" s="4" t="s">
        <v>59</v>
      </c>
      <c r="AD54" s="4" t="s">
        <v>148</v>
      </c>
      <c r="AE54" s="4">
        <v>0.67</v>
      </c>
      <c r="AF54" s="4" t="s">
        <v>16</v>
      </c>
      <c r="AG54" s="1">
        <f>AE54/1.4574</f>
        <v>0.45972279401674215</v>
      </c>
      <c r="AH54" s="4">
        <v>1.86</v>
      </c>
    </row>
    <row r="55" spans="1:34" ht="12.75">
      <c r="A55" s="4" t="s">
        <v>141</v>
      </c>
      <c r="B55" s="4">
        <v>1033</v>
      </c>
      <c r="C55" s="3" t="s">
        <v>149</v>
      </c>
      <c r="D55" s="4">
        <v>148</v>
      </c>
      <c r="E55" s="4" t="s">
        <v>37</v>
      </c>
      <c r="F55" s="4">
        <v>108.04</v>
      </c>
      <c r="G55" s="1">
        <f t="shared" si="3"/>
        <v>74.13201591875944</v>
      </c>
      <c r="H55" s="7">
        <v>20000</v>
      </c>
      <c r="I55" s="4">
        <v>100</v>
      </c>
      <c r="J55" s="4" t="s">
        <v>37</v>
      </c>
      <c r="K55" s="1">
        <f>I55/1.4574*73/100</f>
        <v>50.08919994510772</v>
      </c>
      <c r="L55" s="4">
        <v>100</v>
      </c>
      <c r="M55" s="4" t="s">
        <v>37</v>
      </c>
      <c r="N55" s="1">
        <f>L55/1.4574*73/100</f>
        <v>50.08919994510772</v>
      </c>
      <c r="O55" s="7" t="s">
        <v>38</v>
      </c>
      <c r="P55" s="4" t="s">
        <v>38</v>
      </c>
      <c r="Q55" s="7" t="s">
        <v>38</v>
      </c>
      <c r="R55" s="8" t="s">
        <v>38</v>
      </c>
      <c r="S55" s="8" t="s">
        <v>38</v>
      </c>
      <c r="T55" s="8" t="s">
        <v>38</v>
      </c>
      <c r="U55" s="8" t="s">
        <v>38</v>
      </c>
      <c r="V55" s="4" t="s">
        <v>38</v>
      </c>
      <c r="W55" s="8">
        <v>16373.49</v>
      </c>
      <c r="X55" s="4" t="s">
        <v>37</v>
      </c>
      <c r="Y55" s="4" t="s">
        <v>45</v>
      </c>
      <c r="Z55" s="4">
        <v>8</v>
      </c>
      <c r="AA55" s="4" t="s">
        <v>69</v>
      </c>
      <c r="AB55" s="1">
        <f t="shared" si="4"/>
        <v>4.007135995608618</v>
      </c>
      <c r="AC55" s="4" t="s">
        <v>59</v>
      </c>
      <c r="AD55" s="4" t="s">
        <v>150</v>
      </c>
      <c r="AE55" s="4">
        <v>15.33</v>
      </c>
      <c r="AF55" s="4" t="s">
        <v>37</v>
      </c>
      <c r="AG55" s="1">
        <f>AE55/1.4574*73/100</f>
        <v>7.6786743515850135</v>
      </c>
      <c r="AH55" s="4">
        <v>10.36</v>
      </c>
    </row>
    <row r="56" spans="1:34" ht="12.75">
      <c r="A56" s="4" t="s">
        <v>141</v>
      </c>
      <c r="B56" s="4">
        <v>1034</v>
      </c>
      <c r="C56" s="3" t="s">
        <v>151</v>
      </c>
      <c r="D56" s="4">
        <v>48</v>
      </c>
      <c r="E56" s="4" t="s">
        <v>37</v>
      </c>
      <c r="F56" s="4">
        <v>35.04</v>
      </c>
      <c r="G56" s="1">
        <f t="shared" si="3"/>
        <v>24.042815973651706</v>
      </c>
      <c r="H56" s="7">
        <v>7000</v>
      </c>
      <c r="I56" s="4">
        <v>100</v>
      </c>
      <c r="J56" s="4" t="s">
        <v>37</v>
      </c>
      <c r="K56" s="1">
        <f>I56/1.4574*73/100</f>
        <v>50.08919994510772</v>
      </c>
      <c r="L56" s="4">
        <v>100</v>
      </c>
      <c r="M56" s="4" t="s">
        <v>37</v>
      </c>
      <c r="N56" s="1">
        <f>L56/1.4574*73/100</f>
        <v>50.08919994510772</v>
      </c>
      <c r="O56" s="7" t="s">
        <v>38</v>
      </c>
      <c r="P56" s="4" t="s">
        <v>38</v>
      </c>
      <c r="Q56" s="7" t="s">
        <v>38</v>
      </c>
      <c r="R56" s="8" t="s">
        <v>38</v>
      </c>
      <c r="S56" s="8" t="s">
        <v>38</v>
      </c>
      <c r="T56" s="8" t="s">
        <v>38</v>
      </c>
      <c r="U56" s="8" t="s">
        <v>38</v>
      </c>
      <c r="V56" s="4" t="s">
        <v>38</v>
      </c>
      <c r="W56" s="8">
        <v>10787.81</v>
      </c>
      <c r="X56" s="4" t="s">
        <v>37</v>
      </c>
      <c r="Y56" s="4" t="s">
        <v>45</v>
      </c>
      <c r="Z56" s="4">
        <v>8</v>
      </c>
      <c r="AA56" s="4" t="s">
        <v>69</v>
      </c>
      <c r="AB56" s="1">
        <f t="shared" si="4"/>
        <v>4.007135995608618</v>
      </c>
      <c r="AC56" s="4"/>
      <c r="AD56" s="4" t="s">
        <v>152</v>
      </c>
      <c r="AE56" s="4">
        <v>1</v>
      </c>
      <c r="AF56" s="4" t="s">
        <v>37</v>
      </c>
      <c r="AG56" s="1">
        <f>AE56/1.4574*73/100</f>
        <v>0.5008919994510773</v>
      </c>
      <c r="AH56" s="4">
        <v>2.08</v>
      </c>
    </row>
    <row r="57" spans="1:35" ht="12.75">
      <c r="A57" s="4" t="s">
        <v>141</v>
      </c>
      <c r="B57" s="4">
        <v>1013</v>
      </c>
      <c r="C57" s="3" t="s">
        <v>153</v>
      </c>
      <c r="D57" s="4">
        <v>14</v>
      </c>
      <c r="E57" s="4" t="s">
        <v>37</v>
      </c>
      <c r="F57" s="4">
        <v>10.22</v>
      </c>
      <c r="G57" s="1">
        <f t="shared" si="3"/>
        <v>7.012487992315082</v>
      </c>
      <c r="H57" s="7">
        <v>6000</v>
      </c>
      <c r="I57" s="4">
        <v>20</v>
      </c>
      <c r="J57" s="4" t="s">
        <v>37</v>
      </c>
      <c r="K57" s="1">
        <f>I57/1.4574*73/100</f>
        <v>10.017839989021546</v>
      </c>
      <c r="L57" s="4">
        <v>20</v>
      </c>
      <c r="M57" s="4" t="s">
        <v>37</v>
      </c>
      <c r="N57" s="1">
        <f>L57/1.4574*73/100</f>
        <v>10.017839989021546</v>
      </c>
      <c r="O57" s="8">
        <v>10000</v>
      </c>
      <c r="P57" s="4" t="s">
        <v>37</v>
      </c>
      <c r="Q57" s="8" t="s">
        <v>38</v>
      </c>
      <c r="R57" s="8" t="s">
        <v>38</v>
      </c>
      <c r="S57" s="8" t="s">
        <v>38</v>
      </c>
      <c r="T57" s="8" t="s">
        <v>38</v>
      </c>
      <c r="U57" s="8" t="s">
        <v>38</v>
      </c>
      <c r="V57" s="4" t="s">
        <v>38</v>
      </c>
      <c r="W57" s="8">
        <v>11603.04</v>
      </c>
      <c r="X57" s="4" t="s">
        <v>37</v>
      </c>
      <c r="Y57" s="4" t="s">
        <v>154</v>
      </c>
      <c r="Z57" s="4">
        <v>5</v>
      </c>
      <c r="AA57" s="4" t="s">
        <v>69</v>
      </c>
      <c r="AB57" s="1">
        <f t="shared" si="4"/>
        <v>0.5008919994510773</v>
      </c>
      <c r="AC57" s="4" t="s">
        <v>41</v>
      </c>
      <c r="AD57" s="4" t="s">
        <v>155</v>
      </c>
      <c r="AE57" s="4" t="s">
        <v>38</v>
      </c>
      <c r="AF57" s="4" t="s">
        <v>38</v>
      </c>
      <c r="AG57" s="4" t="s">
        <v>38</v>
      </c>
      <c r="AH57" s="4" t="s">
        <v>38</v>
      </c>
      <c r="AI57" s="3" t="s">
        <v>156</v>
      </c>
    </row>
    <row r="58" spans="1:34" ht="12.75">
      <c r="A58" s="4" t="s">
        <v>141</v>
      </c>
      <c r="B58" s="4">
        <v>1017</v>
      </c>
      <c r="C58" s="3" t="s">
        <v>157</v>
      </c>
      <c r="D58" s="4" t="s">
        <v>38</v>
      </c>
      <c r="E58" s="4" t="s">
        <v>38</v>
      </c>
      <c r="F58" s="4">
        <v>34.5</v>
      </c>
      <c r="G58" s="1">
        <f t="shared" si="3"/>
        <v>23.67229312474269</v>
      </c>
      <c r="H58" s="7">
        <v>20000</v>
      </c>
      <c r="I58" s="4">
        <v>50</v>
      </c>
      <c r="J58" s="4" t="s">
        <v>16</v>
      </c>
      <c r="K58" s="1">
        <f>I58/1.4574</f>
        <v>34.30767119527926</v>
      </c>
      <c r="L58" s="4">
        <v>30</v>
      </c>
      <c r="M58" s="4" t="s">
        <v>16</v>
      </c>
      <c r="N58" s="1">
        <f>L58/1.4574</f>
        <v>20.58460271716756</v>
      </c>
      <c r="O58" s="8">
        <v>33508.3</v>
      </c>
      <c r="P58" s="4" t="s">
        <v>16</v>
      </c>
      <c r="Q58" s="8" t="s">
        <v>38</v>
      </c>
      <c r="R58" s="8" t="s">
        <v>38</v>
      </c>
      <c r="S58" s="8" t="s">
        <v>38</v>
      </c>
      <c r="T58" s="8" t="s">
        <v>38</v>
      </c>
      <c r="U58" s="8" t="s">
        <v>38</v>
      </c>
      <c r="V58" s="4" t="s">
        <v>38</v>
      </c>
      <c r="W58" s="8">
        <v>649.85</v>
      </c>
      <c r="X58" s="4" t="s">
        <v>16</v>
      </c>
      <c r="Y58" s="4" t="s">
        <v>45</v>
      </c>
      <c r="Z58" s="4">
        <v>3</v>
      </c>
      <c r="AA58" s="4" t="s">
        <v>69</v>
      </c>
      <c r="AB58" s="1">
        <f t="shared" si="4"/>
        <v>0.6175380815150268</v>
      </c>
      <c r="AC58" s="4" t="s">
        <v>59</v>
      </c>
      <c r="AD58" s="4" t="s">
        <v>158</v>
      </c>
      <c r="AE58" s="4">
        <v>1.7</v>
      </c>
      <c r="AF58" s="4" t="s">
        <v>16</v>
      </c>
      <c r="AG58" s="1">
        <f>AE58/1.4574</f>
        <v>1.1664608206394949</v>
      </c>
      <c r="AH58" s="4">
        <v>4.93</v>
      </c>
    </row>
    <row r="59" spans="1:34" ht="12.75">
      <c r="A59" s="4" t="s">
        <v>141</v>
      </c>
      <c r="B59" s="4">
        <v>1035</v>
      </c>
      <c r="C59" s="3" t="s">
        <v>159</v>
      </c>
      <c r="D59" s="4">
        <v>54.5</v>
      </c>
      <c r="E59" s="4" t="s">
        <v>37</v>
      </c>
      <c r="F59" s="4">
        <v>39.78</v>
      </c>
      <c r="G59" s="1">
        <f t="shared" si="3"/>
        <v>27.295183202964182</v>
      </c>
      <c r="H59" s="7">
        <v>50000</v>
      </c>
      <c r="I59" s="4">
        <v>100</v>
      </c>
      <c r="J59" s="4" t="s">
        <v>37</v>
      </c>
      <c r="K59" s="1">
        <f>I59/1.4574*73/100</f>
        <v>50.08919994510772</v>
      </c>
      <c r="L59" s="4">
        <v>50</v>
      </c>
      <c r="M59" s="4" t="s">
        <v>37</v>
      </c>
      <c r="N59" s="1">
        <f>L59/1.4574*73/100</f>
        <v>25.04459997255386</v>
      </c>
      <c r="O59" s="8">
        <v>1250000</v>
      </c>
      <c r="P59" s="4" t="s">
        <v>37</v>
      </c>
      <c r="Q59" s="8" t="s">
        <v>38</v>
      </c>
      <c r="R59" s="8" t="s">
        <v>38</v>
      </c>
      <c r="S59" s="8" t="s">
        <v>38</v>
      </c>
      <c r="T59" s="8" t="s">
        <v>38</v>
      </c>
      <c r="U59" s="8" t="s">
        <v>38</v>
      </c>
      <c r="V59" s="4" t="s">
        <v>38</v>
      </c>
      <c r="W59" s="8">
        <v>27865.63</v>
      </c>
      <c r="X59" s="4" t="s">
        <v>37</v>
      </c>
      <c r="Y59" s="4" t="s">
        <v>45</v>
      </c>
      <c r="Z59" s="4">
        <v>4</v>
      </c>
      <c r="AA59" s="4" t="s">
        <v>69</v>
      </c>
      <c r="AB59" s="1">
        <f t="shared" si="4"/>
        <v>1.0017839989021544</v>
      </c>
      <c r="AC59" s="4" t="s">
        <v>59</v>
      </c>
      <c r="AD59" s="4" t="s">
        <v>160</v>
      </c>
      <c r="AE59" s="4">
        <v>4.75</v>
      </c>
      <c r="AF59" s="4" t="s">
        <v>37</v>
      </c>
      <c r="AG59" s="1">
        <f>AE59/1.4574*73/100</f>
        <v>2.379236997392617</v>
      </c>
      <c r="AH59" s="4">
        <v>8.7</v>
      </c>
    </row>
    <row r="60" spans="1:34" ht="12.75">
      <c r="A60" s="4" t="s">
        <v>141</v>
      </c>
      <c r="B60" s="4">
        <v>1018</v>
      </c>
      <c r="C60" s="3" t="s">
        <v>161</v>
      </c>
      <c r="D60" s="4">
        <v>37.5</v>
      </c>
      <c r="E60" s="4" t="s">
        <v>37</v>
      </c>
      <c r="F60" s="4">
        <v>27.38</v>
      </c>
      <c r="G60" s="1">
        <f t="shared" si="3"/>
        <v>18.786880746534923</v>
      </c>
      <c r="H60" s="7">
        <v>1200</v>
      </c>
      <c r="I60" s="4">
        <v>100</v>
      </c>
      <c r="J60" s="4" t="s">
        <v>37</v>
      </c>
      <c r="K60" s="1">
        <f>I60/1.4574*73/100</f>
        <v>50.08919994510772</v>
      </c>
      <c r="L60" s="4">
        <v>100</v>
      </c>
      <c r="M60" s="4" t="s">
        <v>37</v>
      </c>
      <c r="N60" s="1">
        <f>L60/1.4574*73/100</f>
        <v>50.08919994510772</v>
      </c>
      <c r="O60" s="4" t="s">
        <v>38</v>
      </c>
      <c r="P60" s="4" t="s">
        <v>38</v>
      </c>
      <c r="Q60" s="4" t="s">
        <v>38</v>
      </c>
      <c r="R60" s="8" t="s">
        <v>38</v>
      </c>
      <c r="S60" s="8" t="s">
        <v>38</v>
      </c>
      <c r="T60" s="8" t="s">
        <v>38</v>
      </c>
      <c r="U60" s="8" t="s">
        <v>38</v>
      </c>
      <c r="V60" s="4" t="s">
        <v>38</v>
      </c>
      <c r="W60" s="8">
        <v>-17138.91</v>
      </c>
      <c r="X60" s="4" t="s">
        <v>37</v>
      </c>
      <c r="Y60" s="4" t="s">
        <v>45</v>
      </c>
      <c r="Z60" s="4">
        <v>7</v>
      </c>
      <c r="AA60" s="4" t="s">
        <v>69</v>
      </c>
      <c r="AB60" s="1">
        <f t="shared" si="4"/>
        <v>3.506243996157541</v>
      </c>
      <c r="AC60" s="4" t="s">
        <v>46</v>
      </c>
      <c r="AD60" s="4" t="s">
        <v>162</v>
      </c>
      <c r="AE60" s="4">
        <v>4</v>
      </c>
      <c r="AF60" s="4" t="s">
        <v>37</v>
      </c>
      <c r="AG60" s="1">
        <f>AE60/1.4574*73/100</f>
        <v>2.0035679978043093</v>
      </c>
      <c r="AH60" s="4">
        <v>10.66</v>
      </c>
    </row>
    <row r="61" spans="1:34" ht="12.75">
      <c r="A61" s="4" t="s">
        <v>141</v>
      </c>
      <c r="B61" s="4">
        <v>1019</v>
      </c>
      <c r="C61" s="3" t="s">
        <v>163</v>
      </c>
      <c r="D61" s="4" t="s">
        <v>38</v>
      </c>
      <c r="E61" s="4" t="s">
        <v>38</v>
      </c>
      <c r="F61" s="4">
        <v>33.5</v>
      </c>
      <c r="G61" s="1">
        <f t="shared" si="3"/>
        <v>22.986139700837107</v>
      </c>
      <c r="H61" s="7">
        <v>1800</v>
      </c>
      <c r="I61" s="4">
        <v>50</v>
      </c>
      <c r="J61" s="4" t="s">
        <v>16</v>
      </c>
      <c r="K61" s="1">
        <f>I61/1.4574</f>
        <v>34.30767119527926</v>
      </c>
      <c r="L61" s="4">
        <v>50</v>
      </c>
      <c r="M61" s="4" t="s">
        <v>16</v>
      </c>
      <c r="N61" s="1">
        <f>L61/1.4574</f>
        <v>34.30767119527926</v>
      </c>
      <c r="O61" s="8">
        <v>2253.86</v>
      </c>
      <c r="P61" s="4" t="s">
        <v>16</v>
      </c>
      <c r="Q61" s="8" t="s">
        <v>38</v>
      </c>
      <c r="R61" s="8" t="s">
        <v>38</v>
      </c>
      <c r="S61" s="8" t="s">
        <v>38</v>
      </c>
      <c r="T61" s="8" t="s">
        <v>38</v>
      </c>
      <c r="U61" s="8" t="s">
        <v>38</v>
      </c>
      <c r="V61" s="4" t="s">
        <v>38</v>
      </c>
      <c r="W61" s="8">
        <v>456.38</v>
      </c>
      <c r="X61" s="4" t="s">
        <v>16</v>
      </c>
      <c r="Y61" s="4" t="s">
        <v>45</v>
      </c>
      <c r="Z61" s="4">
        <v>1.5</v>
      </c>
      <c r="AA61" s="4" t="s">
        <v>16</v>
      </c>
      <c r="AB61" s="1">
        <f>Z61/1.4574</f>
        <v>1.029230135858378</v>
      </c>
      <c r="AC61" s="4" t="s">
        <v>59</v>
      </c>
      <c r="AD61" s="4" t="s">
        <v>164</v>
      </c>
      <c r="AE61" s="4">
        <v>3.67</v>
      </c>
      <c r="AF61" s="4" t="s">
        <v>16</v>
      </c>
      <c r="AG61" s="1">
        <f>AE61/1.4574</f>
        <v>2.518183065733498</v>
      </c>
      <c r="AH61" s="4">
        <v>10.95</v>
      </c>
    </row>
    <row r="62" spans="1:34" ht="12.75">
      <c r="A62" s="4" t="s">
        <v>141</v>
      </c>
      <c r="B62" s="4">
        <v>1020</v>
      </c>
      <c r="C62" s="3" t="s">
        <v>165</v>
      </c>
      <c r="D62" s="4" t="s">
        <v>38</v>
      </c>
      <c r="E62" s="4" t="s">
        <v>38</v>
      </c>
      <c r="F62" s="4">
        <v>25</v>
      </c>
      <c r="G62" s="1">
        <f t="shared" si="3"/>
        <v>17.15383559763963</v>
      </c>
      <c r="H62" s="7">
        <v>6000</v>
      </c>
      <c r="I62" s="4">
        <v>50</v>
      </c>
      <c r="J62" s="4" t="s">
        <v>16</v>
      </c>
      <c r="K62" s="1">
        <f>I62/1.4574</f>
        <v>34.30767119527926</v>
      </c>
      <c r="L62" s="4">
        <v>50</v>
      </c>
      <c r="M62" s="4" t="s">
        <v>16</v>
      </c>
      <c r="N62" s="1">
        <f>L62/1.4574</f>
        <v>34.30767119527926</v>
      </c>
      <c r="O62" s="8" t="s">
        <v>38</v>
      </c>
      <c r="P62" s="4" t="s">
        <v>38</v>
      </c>
      <c r="Q62" s="8" t="s">
        <v>38</v>
      </c>
      <c r="R62" s="8" t="s">
        <v>38</v>
      </c>
      <c r="S62" s="8" t="s">
        <v>38</v>
      </c>
      <c r="T62" s="8" t="s">
        <v>38</v>
      </c>
      <c r="U62" s="8" t="s">
        <v>38</v>
      </c>
      <c r="V62" s="4" t="s">
        <v>38</v>
      </c>
      <c r="W62" s="8">
        <v>-5118.42</v>
      </c>
      <c r="X62" s="4" t="s">
        <v>16</v>
      </c>
      <c r="Y62" s="4" t="s">
        <v>166</v>
      </c>
      <c r="Z62" s="4">
        <v>1.5</v>
      </c>
      <c r="AA62" s="4" t="s">
        <v>16</v>
      </c>
      <c r="AB62" s="1">
        <f>Z62/1.4574</f>
        <v>1.029230135858378</v>
      </c>
      <c r="AC62" s="4" t="s">
        <v>167</v>
      </c>
      <c r="AD62" s="4" t="s">
        <v>168</v>
      </c>
      <c r="AE62" s="4">
        <v>1.33</v>
      </c>
      <c r="AF62" s="4" t="s">
        <v>16</v>
      </c>
      <c r="AG62" s="1">
        <f>AE62/1.4574</f>
        <v>0.9125840537944284</v>
      </c>
      <c r="AH62" s="4">
        <v>5.32</v>
      </c>
    </row>
    <row r="63" spans="1:34" ht="12.75">
      <c r="A63" s="4" t="s">
        <v>141</v>
      </c>
      <c r="B63" s="4">
        <v>1022</v>
      </c>
      <c r="C63" s="3" t="s">
        <v>169</v>
      </c>
      <c r="D63" s="7" t="s">
        <v>38</v>
      </c>
      <c r="E63" s="4" t="s">
        <v>38</v>
      </c>
      <c r="F63" s="4">
        <v>220</v>
      </c>
      <c r="G63" s="1">
        <f t="shared" si="3"/>
        <v>150.95375325922876</v>
      </c>
      <c r="H63" s="7">
        <v>1300</v>
      </c>
      <c r="I63" s="4">
        <v>100</v>
      </c>
      <c r="J63" s="4" t="s">
        <v>37</v>
      </c>
      <c r="K63" s="1">
        <f>I63/1.4574*73/100</f>
        <v>50.08919994510772</v>
      </c>
      <c r="L63" s="4">
        <v>100</v>
      </c>
      <c r="M63" s="4" t="s">
        <v>37</v>
      </c>
      <c r="N63" s="1">
        <f>L63/1.4574*73/100</f>
        <v>50.08919994510772</v>
      </c>
      <c r="O63" s="8">
        <v>5485.11</v>
      </c>
      <c r="P63" s="4" t="s">
        <v>16</v>
      </c>
      <c r="Q63" s="8" t="s">
        <v>38</v>
      </c>
      <c r="R63" s="8" t="s">
        <v>38</v>
      </c>
      <c r="S63" s="8" t="s">
        <v>38</v>
      </c>
      <c r="T63" s="8" t="s">
        <v>38</v>
      </c>
      <c r="U63" s="8" t="s">
        <v>38</v>
      </c>
      <c r="V63" s="4" t="s">
        <v>38</v>
      </c>
      <c r="W63" s="8">
        <v>34787.76</v>
      </c>
      <c r="X63" s="4" t="s">
        <v>16</v>
      </c>
      <c r="Y63" s="4" t="s">
        <v>170</v>
      </c>
      <c r="Z63" s="4">
        <v>20</v>
      </c>
      <c r="AA63" s="4" t="s">
        <v>37</v>
      </c>
      <c r="AB63" s="1">
        <f>Z63/1.4574*73/100</f>
        <v>10.017839989021546</v>
      </c>
      <c r="AC63" s="4" t="s">
        <v>59</v>
      </c>
      <c r="AD63" s="4" t="s">
        <v>119</v>
      </c>
      <c r="AE63" s="4">
        <v>32.63</v>
      </c>
      <c r="AF63" s="4" t="s">
        <v>16</v>
      </c>
      <c r="AG63" s="1">
        <f>AE63/1.4574</f>
        <v>22.38918622203925</v>
      </c>
      <c r="AH63" s="4">
        <v>14.84</v>
      </c>
    </row>
    <row r="64" spans="1:35" ht="12.75">
      <c r="A64" s="4" t="s">
        <v>141</v>
      </c>
      <c r="B64" s="4">
        <v>1023</v>
      </c>
      <c r="C64" s="3" t="s">
        <v>171</v>
      </c>
      <c r="D64" s="4" t="s">
        <v>38</v>
      </c>
      <c r="E64" s="4" t="s">
        <v>38</v>
      </c>
      <c r="F64" s="4">
        <v>95</v>
      </c>
      <c r="G64" s="1">
        <f t="shared" si="3"/>
        <v>65.1845752710306</v>
      </c>
      <c r="H64" s="7">
        <v>1590</v>
      </c>
      <c r="I64" s="4">
        <v>100</v>
      </c>
      <c r="J64" s="4" t="s">
        <v>16</v>
      </c>
      <c r="K64" s="1">
        <f>I64/1.4574</f>
        <v>68.61534239055852</v>
      </c>
      <c r="L64" s="4">
        <v>100</v>
      </c>
      <c r="M64" s="4" t="s">
        <v>16</v>
      </c>
      <c r="N64" s="1">
        <f>L64/1.4574</f>
        <v>68.61534239055852</v>
      </c>
      <c r="O64" s="4" t="s">
        <v>38</v>
      </c>
      <c r="P64" s="4" t="s">
        <v>38</v>
      </c>
      <c r="Q64" s="4" t="s">
        <v>38</v>
      </c>
      <c r="R64" s="4" t="s">
        <v>38</v>
      </c>
      <c r="S64" s="8" t="s">
        <v>38</v>
      </c>
      <c r="T64" s="8" t="s">
        <v>38</v>
      </c>
      <c r="U64" s="8" t="s">
        <v>38</v>
      </c>
      <c r="V64" s="4" t="s">
        <v>38</v>
      </c>
      <c r="W64" s="8">
        <v>-129067.88</v>
      </c>
      <c r="X64" s="4" t="s">
        <v>16</v>
      </c>
      <c r="Y64" s="4" t="s">
        <v>45</v>
      </c>
      <c r="Z64" s="4">
        <v>0</v>
      </c>
      <c r="AA64" s="4" t="s">
        <v>38</v>
      </c>
      <c r="AB64" s="1">
        <v>0</v>
      </c>
      <c r="AC64" s="4" t="s">
        <v>38</v>
      </c>
      <c r="AD64" s="4" t="s">
        <v>38</v>
      </c>
      <c r="AE64" s="4" t="s">
        <v>38</v>
      </c>
      <c r="AF64" s="4" t="s">
        <v>38</v>
      </c>
      <c r="AG64" s="1" t="s">
        <v>38</v>
      </c>
      <c r="AH64" s="4" t="s">
        <v>38</v>
      </c>
      <c r="AI64" s="3" t="s">
        <v>172</v>
      </c>
    </row>
    <row r="65" spans="1:34" ht="12.75">
      <c r="A65" s="4" t="s">
        <v>141</v>
      </c>
      <c r="B65" s="4">
        <v>1030</v>
      </c>
      <c r="C65" s="3" t="s">
        <v>173</v>
      </c>
      <c r="D65" s="4" t="s">
        <v>38</v>
      </c>
      <c r="E65" s="4" t="s">
        <v>38</v>
      </c>
      <c r="F65" s="4" t="s">
        <v>38</v>
      </c>
      <c r="G65" s="1" t="s">
        <v>38</v>
      </c>
      <c r="H65" s="7">
        <v>10</v>
      </c>
      <c r="I65" s="4">
        <v>100</v>
      </c>
      <c r="J65" s="4" t="s">
        <v>16</v>
      </c>
      <c r="K65" s="1">
        <f>I65/1.4574</f>
        <v>68.61534239055852</v>
      </c>
      <c r="L65" s="4">
        <v>100</v>
      </c>
      <c r="M65" s="4" t="s">
        <v>16</v>
      </c>
      <c r="N65" s="1">
        <f>L65/1.4574</f>
        <v>68.61534239055852</v>
      </c>
      <c r="O65" s="4" t="s">
        <v>38</v>
      </c>
      <c r="P65" s="4" t="s">
        <v>38</v>
      </c>
      <c r="Q65" s="4" t="s">
        <v>38</v>
      </c>
      <c r="R65" s="4" t="s">
        <v>38</v>
      </c>
      <c r="S65" s="8" t="s">
        <v>38</v>
      </c>
      <c r="T65" s="8" t="s">
        <v>38</v>
      </c>
      <c r="U65" s="8" t="s">
        <v>38</v>
      </c>
      <c r="V65" s="4" t="s">
        <v>38</v>
      </c>
      <c r="W65" s="8">
        <v>-129067.88</v>
      </c>
      <c r="X65" s="4" t="s">
        <v>16</v>
      </c>
      <c r="Y65" s="4" t="s">
        <v>45</v>
      </c>
      <c r="Z65" s="4">
        <v>0</v>
      </c>
      <c r="AA65" s="4" t="s">
        <v>38</v>
      </c>
      <c r="AB65" s="1">
        <v>0</v>
      </c>
      <c r="AC65" s="4" t="s">
        <v>38</v>
      </c>
      <c r="AD65" s="4" t="s">
        <v>38</v>
      </c>
      <c r="AE65" s="4" t="s">
        <v>38</v>
      </c>
      <c r="AF65" s="4" t="s">
        <v>38</v>
      </c>
      <c r="AG65" s="4" t="s">
        <v>38</v>
      </c>
      <c r="AH65" s="4" t="s">
        <v>38</v>
      </c>
    </row>
    <row r="66" spans="1:35" ht="12.75">
      <c r="A66" s="4" t="s">
        <v>141</v>
      </c>
      <c r="B66" s="4">
        <v>1026</v>
      </c>
      <c r="C66" s="3" t="s">
        <v>174</v>
      </c>
      <c r="D66" s="4" t="s">
        <v>38</v>
      </c>
      <c r="E66" s="4" t="s">
        <v>38</v>
      </c>
      <c r="F66" s="4">
        <v>20</v>
      </c>
      <c r="G66" s="1">
        <f>F66/1.4574</f>
        <v>13.723068478111706</v>
      </c>
      <c r="H66" s="4">
        <v>45</v>
      </c>
      <c r="I66" s="4">
        <v>50</v>
      </c>
      <c r="J66" s="4" t="s">
        <v>16</v>
      </c>
      <c r="K66" s="1">
        <f>I66/1.4574</f>
        <v>34.30767119527926</v>
      </c>
      <c r="L66" s="4">
        <v>50</v>
      </c>
      <c r="M66" s="4" t="s">
        <v>16</v>
      </c>
      <c r="N66" s="1">
        <f>L66/1.4574</f>
        <v>34.30767119527926</v>
      </c>
      <c r="O66" s="4" t="s">
        <v>38</v>
      </c>
      <c r="P66" s="4" t="s">
        <v>38</v>
      </c>
      <c r="Q66" s="4" t="s">
        <v>38</v>
      </c>
      <c r="R66" s="4" t="s">
        <v>38</v>
      </c>
      <c r="S66" s="8" t="s">
        <v>38</v>
      </c>
      <c r="T66" s="8" t="s">
        <v>38</v>
      </c>
      <c r="U66" s="8" t="s">
        <v>38</v>
      </c>
      <c r="V66" s="4" t="s">
        <v>38</v>
      </c>
      <c r="W66" s="8">
        <v>1948.28</v>
      </c>
      <c r="X66" s="4" t="s">
        <v>16</v>
      </c>
      <c r="Y66" s="4" t="s">
        <v>45</v>
      </c>
      <c r="Z66" s="4">
        <v>7</v>
      </c>
      <c r="AA66" s="4" t="s">
        <v>69</v>
      </c>
      <c r="AB66" s="1">
        <f>Z66/100*N66</f>
        <v>2.4015369836695486</v>
      </c>
      <c r="AC66" s="4" t="s">
        <v>38</v>
      </c>
      <c r="AD66" s="4" t="s">
        <v>175</v>
      </c>
      <c r="AE66" s="4">
        <v>2.25</v>
      </c>
      <c r="AF66" s="4" t="s">
        <v>16</v>
      </c>
      <c r="AG66" s="1">
        <f>AE66/1.4574</f>
        <v>1.543845203787567</v>
      </c>
      <c r="AH66" s="4">
        <v>5.4</v>
      </c>
      <c r="AI66" s="3" t="s">
        <v>53</v>
      </c>
    </row>
    <row r="67" spans="1:35" ht="12.75">
      <c r="A67" s="4" t="s">
        <v>141</v>
      </c>
      <c r="B67" s="4">
        <v>1027</v>
      </c>
      <c r="C67" s="3" t="s">
        <v>176</v>
      </c>
      <c r="D67" s="4" t="s">
        <v>38</v>
      </c>
      <c r="E67" s="4" t="s">
        <v>38</v>
      </c>
      <c r="F67" s="4" t="s">
        <v>38</v>
      </c>
      <c r="G67" s="1" t="s">
        <v>38</v>
      </c>
      <c r="H67" s="7">
        <v>1500</v>
      </c>
      <c r="I67" s="4">
        <v>50</v>
      </c>
      <c r="J67" s="4" t="s">
        <v>16</v>
      </c>
      <c r="K67" s="1">
        <f>I67/1.4574</f>
        <v>34.30767119527926</v>
      </c>
      <c r="L67" s="4">
        <v>30</v>
      </c>
      <c r="M67" s="4" t="s">
        <v>16</v>
      </c>
      <c r="N67" s="1">
        <f>L67/1.4574</f>
        <v>20.58460271716756</v>
      </c>
      <c r="O67" s="4" t="s">
        <v>38</v>
      </c>
      <c r="P67" s="4" t="s">
        <v>38</v>
      </c>
      <c r="Q67" s="4" t="s">
        <v>38</v>
      </c>
      <c r="R67" s="4" t="s">
        <v>38</v>
      </c>
      <c r="S67" s="8" t="s">
        <v>38</v>
      </c>
      <c r="T67" s="8" t="s">
        <v>38</v>
      </c>
      <c r="U67" s="8" t="s">
        <v>38</v>
      </c>
      <c r="V67" s="4" t="s">
        <v>38</v>
      </c>
      <c r="W67" s="8">
        <v>1984.28</v>
      </c>
      <c r="X67" s="4" t="s">
        <v>16</v>
      </c>
      <c r="Y67" s="4" t="s">
        <v>45</v>
      </c>
      <c r="Z67" s="4">
        <v>7</v>
      </c>
      <c r="AA67" s="4" t="s">
        <v>69</v>
      </c>
      <c r="AB67" s="1">
        <f>Z67/100*N67</f>
        <v>1.4409221902017293</v>
      </c>
      <c r="AC67" s="4" t="s">
        <v>38</v>
      </c>
      <c r="AD67" s="4" t="s">
        <v>175</v>
      </c>
      <c r="AE67" s="4">
        <v>1.35</v>
      </c>
      <c r="AF67" s="4" t="s">
        <v>16</v>
      </c>
      <c r="AG67" s="1">
        <f>AE67/1.4574</f>
        <v>0.9263071222725402</v>
      </c>
      <c r="AH67" s="4">
        <v>5.4</v>
      </c>
      <c r="AI67" s="3" t="s">
        <v>177</v>
      </c>
    </row>
    <row r="68" spans="1:34" ht="12.75">
      <c r="A68" s="4" t="s">
        <v>141</v>
      </c>
      <c r="B68" s="4">
        <v>1028</v>
      </c>
      <c r="C68" s="3" t="s">
        <v>178</v>
      </c>
      <c r="D68" s="4" t="s">
        <v>38</v>
      </c>
      <c r="E68" s="4" t="s">
        <v>38</v>
      </c>
      <c r="F68" s="4">
        <v>120</v>
      </c>
      <c r="G68" s="1">
        <f>F68/1.4574</f>
        <v>82.33841086867024</v>
      </c>
      <c r="H68" s="4">
        <v>540</v>
      </c>
      <c r="I68" s="4">
        <v>100</v>
      </c>
      <c r="J68" s="4" t="s">
        <v>16</v>
      </c>
      <c r="K68" s="1">
        <f>I68/1.4574</f>
        <v>68.61534239055852</v>
      </c>
      <c r="L68" s="4">
        <v>100</v>
      </c>
      <c r="M68" s="4" t="s">
        <v>16</v>
      </c>
      <c r="N68" s="1">
        <f>L68/1.4574</f>
        <v>68.61534239055852</v>
      </c>
      <c r="O68" s="4">
        <v>250</v>
      </c>
      <c r="P68" s="4" t="s">
        <v>16</v>
      </c>
      <c r="Q68" s="4" t="s">
        <v>38</v>
      </c>
      <c r="R68" s="4" t="s">
        <v>38</v>
      </c>
      <c r="S68" s="8" t="s">
        <v>38</v>
      </c>
      <c r="T68" s="8" t="s">
        <v>38</v>
      </c>
      <c r="U68" s="8" t="s">
        <v>38</v>
      </c>
      <c r="V68" s="4" t="s">
        <v>38</v>
      </c>
      <c r="W68" s="4" t="s">
        <v>38</v>
      </c>
      <c r="X68" s="4" t="s">
        <v>38</v>
      </c>
      <c r="Y68" s="4" t="s">
        <v>121</v>
      </c>
      <c r="Z68" s="4">
        <v>9</v>
      </c>
      <c r="AA68" s="4" t="s">
        <v>69</v>
      </c>
      <c r="AB68" s="1">
        <f>Z68/100*N68</f>
        <v>6.175380815150267</v>
      </c>
      <c r="AC68" s="4" t="s">
        <v>46</v>
      </c>
      <c r="AD68" s="4" t="s">
        <v>179</v>
      </c>
      <c r="AE68" s="4">
        <v>7.83</v>
      </c>
      <c r="AF68" s="4" t="s">
        <v>16</v>
      </c>
      <c r="AG68" s="1">
        <f>AE68/1.4574</f>
        <v>5.372581309180733</v>
      </c>
      <c r="AH68" s="4">
        <v>6.53</v>
      </c>
    </row>
    <row r="69" spans="1:34" ht="12.75">
      <c r="A69" s="4" t="s">
        <v>141</v>
      </c>
      <c r="B69" s="4">
        <v>1031</v>
      </c>
      <c r="C69" s="3" t="s">
        <v>180</v>
      </c>
      <c r="D69" s="4">
        <v>10.5</v>
      </c>
      <c r="E69" s="4" t="s">
        <v>37</v>
      </c>
      <c r="F69" s="4">
        <v>7.66</v>
      </c>
      <c r="G69" s="1">
        <f>F69/1.4574</f>
        <v>5.255935227116783</v>
      </c>
      <c r="H69" s="7">
        <v>60000</v>
      </c>
      <c r="I69" s="4">
        <v>10</v>
      </c>
      <c r="J69" s="4" t="s">
        <v>37</v>
      </c>
      <c r="K69" s="1">
        <f>I69/1.4574*73/100</f>
        <v>5.008919994510773</v>
      </c>
      <c r="L69" s="4">
        <v>10</v>
      </c>
      <c r="M69" s="4" t="s">
        <v>37</v>
      </c>
      <c r="N69" s="1">
        <f>L69/1.4574*73/100</f>
        <v>5.008919994510773</v>
      </c>
      <c r="O69" s="7">
        <v>225000</v>
      </c>
      <c r="P69" s="4" t="s">
        <v>37</v>
      </c>
      <c r="Q69" s="7" t="s">
        <v>38</v>
      </c>
      <c r="R69" s="7" t="s">
        <v>38</v>
      </c>
      <c r="S69" s="8" t="s">
        <v>38</v>
      </c>
      <c r="T69" s="8" t="s">
        <v>38</v>
      </c>
      <c r="U69" s="8" t="s">
        <v>38</v>
      </c>
      <c r="V69" s="4" t="s">
        <v>38</v>
      </c>
      <c r="W69" s="8">
        <v>10180.02</v>
      </c>
      <c r="X69" s="4" t="s">
        <v>37</v>
      </c>
      <c r="Y69" s="4" t="s">
        <v>45</v>
      </c>
      <c r="Z69" s="4">
        <v>4</v>
      </c>
      <c r="AA69" s="4" t="s">
        <v>69</v>
      </c>
      <c r="AB69" s="1">
        <f>Z69/100*N69</f>
        <v>0.20035679978043092</v>
      </c>
      <c r="AC69" s="4" t="s">
        <v>167</v>
      </c>
      <c r="AD69" s="4" t="s">
        <v>181</v>
      </c>
      <c r="AE69" s="4">
        <v>1.07</v>
      </c>
      <c r="AF69" s="4" t="s">
        <v>37</v>
      </c>
      <c r="AG69" s="1">
        <f>AE69/1.4574*73/100</f>
        <v>0.5359544394126528</v>
      </c>
      <c r="AH69" s="4">
        <v>10.19</v>
      </c>
    </row>
  </sheetData>
  <mergeCells count="7">
    <mergeCell ref="O3:Y3"/>
    <mergeCell ref="Z3:AD3"/>
    <mergeCell ref="AE3:AG3"/>
    <mergeCell ref="D3:E3"/>
    <mergeCell ref="F3:G3"/>
    <mergeCell ref="I3:K3"/>
    <mergeCell ref="L3:N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2003-10-22T14:21:29Z</dcterms:created>
  <dcterms:modified xsi:type="dcterms:W3CDTF">2003-10-22T14:21:45Z</dcterms:modified>
  <cp:category/>
  <cp:version/>
  <cp:contentType/>
  <cp:contentStatus/>
</cp:coreProperties>
</file>